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7320" activeTab="1"/>
  </bookViews>
  <sheets>
    <sheet name="форма 2" sheetId="1" r:id="rId1"/>
    <sheet name=" форма 4" sheetId="2" r:id="rId2"/>
  </sheets>
  <definedNames/>
  <calcPr fullCalcOnLoad="1"/>
</workbook>
</file>

<file path=xl/sharedStrings.xml><?xml version="1.0" encoding="utf-8"?>
<sst xmlns="http://schemas.openxmlformats.org/spreadsheetml/2006/main" count="4970" uniqueCount="1444">
  <si>
    <t>№ пп.</t>
  </si>
  <si>
    <t>отклонение, %</t>
  </si>
  <si>
    <t>1.1.1.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</si>
  <si>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</si>
  <si>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</si>
  <si>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</si>
  <si>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</si>
  <si>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</si>
  <si>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</si>
  <si>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</si>
  <si>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</si>
  <si>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1.1.</t>
  </si>
  <si>
    <t>всего, в том числе:</t>
  </si>
  <si>
    <t>1.</t>
  </si>
  <si>
    <t>Наименование программы, подпрограммы, основного мероприятия, мероприятия</t>
  </si>
  <si>
    <t>Источник ресурсного обеспечения</t>
  </si>
  <si>
    <t>Отклонение, %</t>
  </si>
  <si>
    <t>Федеральный бюджет</t>
  </si>
  <si>
    <t>Обоснование отклонения значения показателя на конец отчетного периода (при наличии)</t>
  </si>
  <si>
    <t>Сумма, тыс. рублей</t>
  </si>
  <si>
    <t>Удельный вес, %</t>
  </si>
  <si>
    <t>Финансирование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</si>
  <si>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</si>
  <si>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3.</t>
  </si>
  <si>
    <t>Муниципальная программа «Молодежь Губкинского городского округа на 2014-2020 годы»</t>
  </si>
  <si>
    <t>4.</t>
  </si>
  <si>
    <t>6.</t>
  </si>
  <si>
    <t>7.</t>
  </si>
  <si>
    <t>8.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</si>
  <si>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</si>
  <si>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</si>
  <si>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12.</t>
  </si>
  <si>
    <t>13.</t>
  </si>
  <si>
    <t>Бюджет Губкинского городского округа</t>
  </si>
  <si>
    <t>Областной бюджет</t>
  </si>
  <si>
    <t>Иные источники</t>
  </si>
  <si>
    <t>Подпрограмма 1 «Развитие физической культуры и массового спорта в Губкинском городском округе на 2014-2020 годы»</t>
  </si>
  <si>
    <t>Подпрограмма 2 «Развитие футбола в Губкинском городском округе на 2014-2020 годы»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</si>
  <si>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</si>
  <si>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9.</t>
  </si>
  <si>
    <t>11.</t>
  </si>
  <si>
    <t>Муниципальная программа «Устойчивое развитие сельских населенных пунктов Губкинского городского округа на 2014-2020 годы»</t>
  </si>
  <si>
    <t>Показатель конечного результата</t>
  </si>
  <si>
    <t>прогрессирующий</t>
  </si>
  <si>
    <t>%</t>
  </si>
  <si>
    <t>Доля населения удовлетворенного условиями для занятий физической культурой и спортом</t>
  </si>
  <si>
    <t>Результативность деятельности тренерского сотава</t>
  </si>
  <si>
    <t>Средняя продолжительность жизни</t>
  </si>
  <si>
    <t>лет</t>
  </si>
  <si>
    <t>Доля детей и подростков с 1 группой здоровья</t>
  </si>
  <si>
    <t>Подпрограмма 1 "Развитие физической культуры и спорта в Губкинском городском округе на 2014-2020 годы"</t>
  </si>
  <si>
    <t>Показатель непосредственного результата</t>
  </si>
  <si>
    <t>уровень выполнения параметров доведенных муниципальных заданий</t>
  </si>
  <si>
    <t>стабильный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</si>
  <si>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</si>
  <si>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чел.</t>
  </si>
  <si>
    <t>Подпрограмма 2 "Развитие футбола в Губкинском городском окргуе на 2014-2020 годы"</t>
  </si>
  <si>
    <t>Доля населения, систематически занимающегося футболом</t>
  </si>
  <si>
    <t>Количество спортивно-массовых мероприятий по футболу</t>
  </si>
  <si>
    <t>ед.</t>
  </si>
  <si>
    <t>Подпрограмма 3 "Губкинская школа здоровья на 2014-2020 годы"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</si>
  <si>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</si>
  <si>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</si>
  <si>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Уровень целевого использования бюджетных средств</t>
  </si>
  <si>
    <t>Муниципальная программа  "Развитие образования  Губкинского городского округа на 2014-2020 годы"</t>
  </si>
  <si>
    <t>Доля населения, систематически занимающегося физической культурой и спортом</t>
  </si>
  <si>
    <t>Численность населения, систематически занимающегося физической культурой и спортом</t>
  </si>
  <si>
    <t>Численность спортсменов городского округа, ставших призерами областных, Всероссийских и международных соревнований</t>
  </si>
  <si>
    <t>Численность населения, систематически занимающегося футболом</t>
  </si>
  <si>
    <t>Подпрограмма 3 «Губкинская школа здоровья на 2014-2020 годы»</t>
  </si>
  <si>
    <t>Доля граждан, использующих механизм получения государственных и муниципаль-ных услуг в электронной форме, %</t>
  </si>
  <si>
    <t>-</t>
  </si>
  <si>
    <t>Доля граждан, удовлетворенных качеством предоставления государственных и муниципальных услуг, в том числе в МАУ «МФЦ», %</t>
  </si>
  <si>
    <t>Значение показателя основанно на данных проведения регулярных опросов в МАУ МФЦ. 
Плановое значение показателя - 75% соответствует плановому значению аналогичного показателя Государственной программы Белгородской области «Развитие информационного общества в Белгородской области на 2014-2020 годы».</t>
  </si>
  <si>
    <t>Подпрограмма 1. «Создание условий для развития информационного общества в Губкинском городском округе на 2015-2020 годы»</t>
  </si>
  <si>
    <t>Доля муниципальных услуг, по которым обеспечена возможность предоставления в электронном виде на Едином портале госу-дарственных услуг от общего количества предоставляемых муниципальных услуг, %</t>
  </si>
  <si>
    <t>В связи с увеличением количества муниципальных услуг, оказываемых  управлением архитектуры, значение показателя уменьшилось.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</si>
  <si>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Интернет, %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</si>
  <si>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требованиям, %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</si>
  <si>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деятельности, шт.</t>
  </si>
  <si>
    <t>штук</t>
  </si>
  <si>
    <t>Количество транспортных средств, информация о которых обрабатывается в системе спутникового мониторинга автотранспорта, шт.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</si>
  <si>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подписи, %</t>
  </si>
  <si>
    <t>Доля защищенных по требованию безопасности информации АРМ сотрудников, обрабатывающих информацию ограниченного доступа, %</t>
  </si>
  <si>
    <t>Подпрограмма 2. «Повышение качества и доступности государственных и муниципальных услуг на 2015-2020 годы»</t>
  </si>
  <si>
    <t>Доля граждан, удовлетворенных качеством предоставления государственных и муниципальных услуг в МАУ МФЦ, %</t>
  </si>
  <si>
    <t>Количество заявителей, получивших услуги на площадке МАУ МФЦ, человек</t>
  </si>
  <si>
    <t>человек</t>
  </si>
  <si>
    <t>Значение показателя, основанное на данных из системы электронной очереди в МАУ МФЦ</t>
  </si>
  <si>
    <t xml:space="preserve">Всего, в том числе: </t>
  </si>
  <si>
    <t xml:space="preserve">Иные источники
</t>
  </si>
  <si>
    <t>Показатель будет исполнен в IV квартале 2016 года</t>
  </si>
  <si>
    <t>Подпрограмма 1 «Развитие материально-технической базы муниципальных печатных и электронных СМИ на 2014-2020 годы»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</si>
  <si>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</si>
  <si>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2.1.1.</t>
  </si>
  <si>
    <t>2.1.2.</t>
  </si>
  <si>
    <t>2.2.1.</t>
  </si>
  <si>
    <t>полосы</t>
  </si>
  <si>
    <t>2.2.2.</t>
  </si>
  <si>
    <t>минут</t>
  </si>
  <si>
    <t>2.2.3.</t>
  </si>
  <si>
    <t>2.2.4.</t>
  </si>
  <si>
    <t>2.2.5.</t>
  </si>
  <si>
    <t>Подпрограмма 3. «Кадровая политика в сфере развития информационного пространства Губкинского городского округа»</t>
  </si>
  <si>
    <t>3.1.</t>
  </si>
  <si>
    <t>3.2.</t>
  </si>
  <si>
    <t>Подпрограмма 1 «Подготовка проектов планировки территорий Губкинского городского округа»</t>
  </si>
  <si>
    <t>Подпрограмма 2 «Капитальный ремонт многоквартирных домов Губкинского городского округа»</t>
  </si>
  <si>
    <t>Подпрограмма 3 «Переселение граждан из аварийного жилищного фонда Губкинского городского округа»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</si>
  <si>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</si>
  <si>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Подпрограмма 5 «Улучшение среды обитания населения  Губкинского городского округа»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</si>
  <si>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</si>
  <si>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Основное мероприятие  «Проектные работы по планировке территории округа»</t>
  </si>
  <si>
    <t>Всего, в том числе:</t>
  </si>
  <si>
    <t>9.1.</t>
  </si>
  <si>
    <t>9.2.</t>
  </si>
  <si>
    <t>9.3.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</si>
  <si>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</si>
  <si>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</si>
  <si>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«Капитальный ремонт и ремонт дворовых территорий»</t>
  </si>
  <si>
    <t>Основное мероприятие «Мероприятия»</t>
  </si>
  <si>
    <t>Основное мероприятие «Проектирование и строительство инженерных сетей»</t>
  </si>
  <si>
    <t>9.4.</t>
  </si>
  <si>
    <t>Основное мероприятие «Профессиональная подготовка, переподготовка и повышение квалификации»</t>
  </si>
  <si>
    <t>Основное мероприятие «Мероприятия по энергосбережению и повышению энергетической эффективности в бюджетной сфере»</t>
  </si>
  <si>
    <t>9.5.</t>
  </si>
  <si>
    <t>Основное мероприятие «Проектирование и строительство сетей водоснабжения»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</si>
  <si>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</si>
  <si>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«Озеленение и ландшафтное обустройство территории Губкинского городского округа»</t>
  </si>
  <si>
    <t>Основное мероприятие  «Мониторинг окружающей среды»</t>
  </si>
  <si>
    <t>Основное мероприятие «Мероприятия по благоустройству городского округа»</t>
  </si>
  <si>
    <t>9.6.</t>
  </si>
  <si>
    <t>Основное мероприятие «Обеспечение функций органов местного самоуправления»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</si>
  <si>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</si>
  <si>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</si>
  <si>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</si>
  <si>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По итогам проведения открытого конкурса заключены контракты на выполнение работ по капитальному ремонту многоквартирных домов. Срок выполнения работ до 01.11.2016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</si>
  <si>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</si>
  <si>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</si>
  <si>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тыс.т.у.т</t>
  </si>
  <si>
    <t>Показатель годовой.</t>
  </si>
  <si>
    <t>регрессирующий</t>
  </si>
  <si>
    <t>Доля освещенных улиц, проездов на территории Губкинского городского округа</t>
  </si>
  <si>
    <t>км</t>
  </si>
  <si>
    <t>Заключение муниципальных контрактов и выполнение работ планируется в 3-4 квартале 2016 года.</t>
  </si>
  <si>
    <t>6.1.</t>
  </si>
  <si>
    <t>6.2.</t>
  </si>
  <si>
    <t>6.3.</t>
  </si>
  <si>
    <t>6.4.</t>
  </si>
  <si>
    <t>7.1.</t>
  </si>
  <si>
    <t>7.2.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</si>
  <si>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</si>
  <si>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</si>
  <si>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</si>
  <si>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7.3.</t>
  </si>
  <si>
    <t>Основное мероприятие «Мероприятия, направленные на повышение уровня профессионального мастерства»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</si>
  <si>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</si>
  <si>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</si>
  <si>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Подпрограмма 1«Подготовка проектов планировки территорий Губкинского городского округа»</t>
  </si>
  <si>
    <t>Доля выполненных проектов планировки территорий в общем необходимом количестве</t>
  </si>
  <si>
    <t>Количество разработанных проектов планировки территорий Губкинского городского округа</t>
  </si>
  <si>
    <t>проектов</t>
  </si>
  <si>
    <t> 1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</si>
  <si>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</si>
  <si>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</si>
  <si>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2.1.</t>
  </si>
  <si>
    <t>2.2.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</si>
  <si>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</si>
  <si>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</si>
  <si>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</si>
  <si>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кв.м</t>
  </si>
  <si>
    <t>Подпрограмма 3 «Переселение граждан из аварийного жилищного фонда»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</si>
  <si>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</si>
  <si>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</si>
  <si>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</si>
  <si>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Общее число жилых помещений, расселенных</t>
  </si>
  <si>
    <t>Асфальтобетонное покрытие внутри дворовых территорий</t>
  </si>
  <si>
    <t>тыс. кв.м</t>
  </si>
  <si>
    <t xml:space="preserve">Заключены муниципальные контракты. Срок исполнения – 25.12.2016 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</si>
  <si>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</si>
  <si>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</si>
  <si>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Протяженность построенных сетей канализации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</si>
  <si>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</si>
  <si>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</si>
  <si>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4.1.</t>
  </si>
  <si>
    <t>Удельный расход тепловой энергии муниципальными учреждениями (в расчете на 1 кв. метр общей площади)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</si>
  <si>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</si>
  <si>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Удельный расход холодной воды на снабжение муниципальных учреждений (в расчете на 1 человека)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</si>
  <si>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</si>
  <si>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</si>
  <si>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Гкал/кв.м</t>
  </si>
  <si>
    <t>кВтч/кв.м</t>
  </si>
  <si>
    <t>куб.м/чел.</t>
  </si>
  <si>
    <t xml:space="preserve">Количество лиц, обученных методам энергосбережения </t>
  </si>
  <si>
    <t>Обучение планируется в 4 квартале 2016 года.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</si>
  <si>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</si>
  <si>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</si>
  <si>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5.1.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</si>
  <si>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</si>
  <si>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</si>
  <si>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 xml:space="preserve">Площадь санитарного содержания мест захоронения </t>
  </si>
  <si>
    <t>Общая площадь благоустроенных территорий</t>
  </si>
  <si>
    <t>шт.</t>
  </si>
  <si>
    <t>га</t>
  </si>
  <si>
    <t>тыс.кв.м</t>
  </si>
  <si>
    <t>Общая площадь благоустроенных озелененных территорий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</si>
  <si>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</si>
  <si>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Доля компенсационных расходов на предоставление государственных гарантий от фактически предоставленных услуг</t>
  </si>
  <si>
    <t>Строительство станций обезжелезивания</t>
  </si>
  <si>
    <t>Обеспечение уровня достижения показателей конечных результатов Программы, %</t>
  </si>
  <si>
    <t>Уровень  выполнения показателей</t>
  </si>
  <si>
    <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«Обеспечение информационной безопасности в МАУ МФЦ»</t>
    </r>
  </si>
  <si>
    <t>Подпрограмма 2. «Повышение качества и доступности государственных и муниципальных услуг»</t>
  </si>
  <si>
    <t>11.1.</t>
  </si>
  <si>
    <t>11.2.</t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</si>
  <si>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</si>
  <si>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Основное мероприятие «Обеспечение информационной безопасности»</t>
  </si>
  <si>
    <t>Основное мероприятие «Сопровождение системы спутникового мониторинга автотранспорта»</t>
  </si>
  <si>
    <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</si>
  <si>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r>
      <t xml:space="preserve">Основное мероприятие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</si>
  <si>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Основное мероприятие  «Капитальный ремонт многоквартирных домов»</t>
  </si>
  <si>
    <t>Подпрограмма 1 "Молодежная политика на 2014-2020 гг."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</si>
  <si>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</si>
  <si>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</si>
  <si>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Доля молодежи, охва-ченной мероприятиями по формированию системы духовно-нравственных ценностей и гражданской культуры, %</t>
  </si>
  <si>
    <t>Количество реализованных мероприятий молодежной политики на сельских территориях Губкинского городского округа</t>
  </si>
  <si>
    <t>Подпрограмма 2 "Патриотическое воспитание граждан 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</si>
  <si>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</si>
  <si>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 xml:space="preserve">Подпрограмма 3 «Обеспечение жильем молодых семей» 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</si>
  <si>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</si>
  <si>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кол-во сем.</t>
  </si>
  <si>
    <t>1 ед.</t>
  </si>
  <si>
    <t>1.2.</t>
  </si>
  <si>
    <t>1.3.</t>
  </si>
  <si>
    <t>1.1.2.</t>
  </si>
  <si>
    <t>Количество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</si>
  <si>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>1.1.3.</t>
  </si>
  <si>
    <t>1.1.4.</t>
  </si>
  <si>
    <t>1.1.5.</t>
  </si>
  <si>
    <t>Количество молодежи, охваченной мероприятиями по пропаганде здорового образа жизни и профилактике негативных явлений, чел.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</si>
  <si>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</si>
  <si>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Муниципальная программа "Развитие культуры, искусства и туризма  Губкинского городского округа на 2014-2020 годы"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</si>
  <si>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</si>
  <si>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Количество молодежи, вовлеченной в мероприятия по информационному сопровождению, чел.</t>
  </si>
  <si>
    <t>Количество молодежи, охваченной мероприятиями по патриотическому и духовно-нравственному воспитанию</t>
  </si>
  <si>
    <t>Уровень показателя годовой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</si>
  <si>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</si>
  <si>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</si>
  <si>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</si>
  <si>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</si>
  <si>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тыс.руб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</si>
  <si>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</si>
  <si>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</si>
  <si>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</si>
  <si>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</si>
  <si>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5 пакетов технической документации и 44 акта обследования муниципального имущества</t>
  </si>
  <si>
    <t>кол-во объектов</t>
  </si>
  <si>
    <t>кол-во договоров</t>
  </si>
  <si>
    <t>Реализация мероприятия на 2016 год не предусмотрена</t>
  </si>
  <si>
    <t>При исполнении принятых обязательств особое внимание уделяется целевому и эффективному расходованию выделенных бюджетных средств.</t>
  </si>
  <si>
    <t>Формирование земельных участков проводилось физическими и юридическими лицами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</si>
  <si>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</si>
  <si>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 xml:space="preserve">Уровень показателя годовой </t>
  </si>
  <si>
    <t>При исполнении принятых обязательств особое внимание уделялось целевому и эффективному расходованию выделенных бюджетных средств.</t>
  </si>
  <si>
    <t>шт</t>
  </si>
  <si>
    <t xml:space="preserve">Реализация мероприятия на 2016 год не предусмотрена </t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</si>
  <si>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</si>
  <si>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Подпрограмма 2 "Развитие земельных отношений в Губкинском городском округе на 2014 - 2020 годы"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</si>
  <si>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</si>
  <si>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t xml:space="preserve">Муниципальная программа «Развитие физической культуры и спорта в  Губкинском городском округе на 2014-2020 годы» 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</si>
  <si>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2014-2016 годы»</t>
  </si>
  <si>
    <t>Муниципальная программа  "Развитие информационного общества в Губкинском городском округе на 2014-2020 годы"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</si>
  <si>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требованиям, %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</si>
  <si>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</si>
  <si>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МФЦ, %</t>
  </si>
  <si>
    <t>Муниципальная программа «Развитие имущественно-земельных отношений в Губкинском городском округе на 2014-2020 годы»</t>
  </si>
  <si>
    <t>Подпрограмма 1 «Развитие дошкольного образования»</t>
  </si>
  <si>
    <t>По данным анкетирования.</t>
  </si>
  <si>
    <t>Подпрограмма 2 «Развитие общего образования»</t>
  </si>
  <si>
    <t>Подпрограмма 3 «Развитие дополнительного образования детей, поддержка талантливых и одаренных детей»</t>
  </si>
  <si>
    <t>Подпрограмма 4 «Здоровое поколение»</t>
  </si>
  <si>
    <t>Подпрограмма 5 «Методическая  поддержка  педагогических работников образовательных организаций»</t>
  </si>
  <si>
    <t>Подпрограмма 6 «Обеспечение  безопасного, качественного отдыха и оздоровления детей  в летний период»</t>
  </si>
  <si>
    <t>Оздоровление детей на базе загородных оздоровительных организаций стационарного типа осуществляется только в летний период.</t>
  </si>
  <si>
    <t>Подпрограмма 7 «Развитие  муниципальной кадровой политики  в органах местного самоуправления Губкинского городского округа»</t>
  </si>
  <si>
    <t>Подпрограмма 8 «Обеспечение реализации муниципальной программы»</t>
  </si>
  <si>
    <t>Подпрограмма 1 "Развитие дошкольного образования"</t>
  </si>
  <si>
    <t>Подпрограмма 2 "Развитие общего образования"</t>
  </si>
  <si>
    <t>Подпрограмма 3 "Развитие дополнительного образования детей, поддержка талантливых и одаренных детей"</t>
  </si>
  <si>
    <t>Подпрограмма 4 "Здоровое поколение"</t>
  </si>
  <si>
    <t>Подпрограмма 5 "Методическая поддержка педагогических работников образовательных организаций"</t>
  </si>
  <si>
    <t>Подпрограмма 6 "Обеспечение безопасного, качественного отдыха и оздоровления детей в летний период"</t>
  </si>
  <si>
    <t>Подпрограмма 7 "Развитие  муниципальной кадровой политики в органах местного самоуправления Губкинского городского округа"</t>
  </si>
  <si>
    <t>Подпрограмма 8 "Обеспечение реализации муниципальной программы"</t>
  </si>
  <si>
    <t>3.3.</t>
  </si>
  <si>
    <t>12.1.</t>
  </si>
  <si>
    <t>12.2.</t>
  </si>
  <si>
    <t>12.3.</t>
  </si>
  <si>
    <t>Уровень удовлетворенности граждан, проживающих в сельских местности, условиями жизнедеятельности</t>
  </si>
  <si>
    <t xml:space="preserve">Количество граждан, проживающих в сельской местности, улучшивших жилищные условия </t>
  </si>
  <si>
    <t>семей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</si>
  <si>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</si>
  <si>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Количество учреждений культурно-досугового типа введенных в эксплуатацию в результате проведенного строительства, реконструкции</t>
  </si>
  <si>
    <t>единиц</t>
  </si>
  <si>
    <t>Уровень обеспеченности сельского населения питьевой водой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</si>
  <si>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</si>
  <si>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</si>
  <si>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"Развитие сети учреждений культурно-досугового типа"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</si>
  <si>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</si>
  <si>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</si>
  <si>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Подпрограмма 1 «Развитие библиотечного дела Губкинского городского округа  на 2014 -2020 годы»</t>
  </si>
  <si>
    <t>тыс.чел</t>
  </si>
  <si>
    <t xml:space="preserve"> Уровень выполнения параметров, доведенных муниципальным заданием </t>
  </si>
  <si>
    <t xml:space="preserve"> Число модельных библиотек </t>
  </si>
  <si>
    <t xml:space="preserve"> 
Количество обращений пользователей к справочно – поисковому аппарату общедоступных библиотек   
</t>
  </si>
  <si>
    <t xml:space="preserve"> Число учреждений</t>
  </si>
  <si>
    <t>тыс. экз</t>
  </si>
  <si>
    <t xml:space="preserve"> Количество электронных документов на электронных носителях в фондах муниципальных библиотек</t>
  </si>
  <si>
    <t>экз</t>
  </si>
  <si>
    <t>Число документовыдач</t>
  </si>
  <si>
    <t>Подпрограмма 2. «Развитие музейного дела Губкинского городского округа  на 2014 - 2020 годы»</t>
  </si>
  <si>
    <t xml:space="preserve">  Число посещений Губкинского краеведческого музея с филиалами</t>
  </si>
  <si>
    <t>тыс. пос</t>
  </si>
  <si>
    <t xml:space="preserve">  Доля охвата населения округа музейными услугами</t>
  </si>
  <si>
    <t>Показатель 2.1.1.2. Уровень выполнения параметров, доведенных муниципальным заданием</t>
  </si>
  <si>
    <t>Подпрограмма 3. «Развитие театрального искусства Губкинского городского  округа  на 2014 -2020 годы»</t>
  </si>
  <si>
    <t xml:space="preserve">  Удельный вес жителей Губкинского городского округа, посещающих театрально – зрелищные мероприятия, в общей численности населения</t>
  </si>
  <si>
    <t xml:space="preserve">Посещаемость театрально - зрелищных мероприятий </t>
  </si>
  <si>
    <t>тыс. чел</t>
  </si>
  <si>
    <t xml:space="preserve">  Уровень выполнения параметров, доведенных муниципальным заданием</t>
  </si>
  <si>
    <t>Подпрограмма 4. «Развитие культурно – досуговой деятельности и народного творчества Губкинского городского округа  на 2014 - 2020 годы»</t>
  </si>
  <si>
    <t xml:space="preserve">  Число посещений культурно – досуговых мероприятий </t>
  </si>
  <si>
    <t xml:space="preserve"> Численность модельных домов культуры</t>
  </si>
  <si>
    <t>Открытие после капитального ремонта Дворца культуры "Лебединец"</t>
  </si>
  <si>
    <t xml:space="preserve"> Число  учреждений</t>
  </si>
  <si>
    <t>Число  учреждений</t>
  </si>
  <si>
    <t>Подпрограмма 5.  «Развитие киноискусства Губкинского городского округа  на 2014 - 2020 годы»</t>
  </si>
  <si>
    <t xml:space="preserve"> Количество посещений киносеансов</t>
  </si>
  <si>
    <t>Процесс ликвидации МБУК "Губкинская киносеть"</t>
  </si>
  <si>
    <t xml:space="preserve"> Доля населения, охваченная услугами кинопоказа, от общей численности населения</t>
  </si>
  <si>
    <t>Подпрограмма 6. «Развитие туризма Губкинского городского округа  на 2014 - 2020 годы»</t>
  </si>
  <si>
    <t xml:space="preserve">  Численность туристского потока</t>
  </si>
  <si>
    <t xml:space="preserve">  Доля туристского потока от общей численности населения</t>
  </si>
  <si>
    <t>Подпрограмма 7. «Обеспечение реализации муниципальной программы «Развитие культуры, искусства и туризма Губкинского городского округа  на 2014 -2020 годы»</t>
  </si>
  <si>
    <t xml:space="preserve">   Уровень удовлетворенности населения Губкинского городского округа качеством предоставления муниципальных услуг в сфере культуры</t>
  </si>
  <si>
    <t xml:space="preserve"> Уровень ежегодного достижения показателей муниципальной программы и ее подпрограмм</t>
  </si>
  <si>
    <t xml:space="preserve"> Доля выполненных основных мероприятий муниципальной программы от запланированных</t>
  </si>
  <si>
    <t xml:space="preserve"> Количество подведомственных учреждений (организаций) культуры и искусства, в которых организовано ведение бух-галтерского учета в общем количестве подведомственных учреждений культуры и искусства</t>
  </si>
  <si>
    <t xml:space="preserve"> 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</si>
  <si>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</si>
  <si>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 xml:space="preserve"> Подпрограмма 1      "Развитие библиотечного дела Губкинского городского округа  на 2014 -2020 годы"                                                        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</si>
  <si>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</si>
  <si>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</si>
  <si>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</si>
  <si>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</si>
  <si>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</si>
  <si>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</si>
  <si>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"Государственная поддержка муниципальных учреждений культуры"</t>
  </si>
  <si>
    <t>Подпрограмма 2                                                  "Развитие музейного дела Губкинского городского округа  на 2014 - 2020 годы"</t>
  </si>
  <si>
    <t>Подпрограмма 3                                                  "Развитие театрального искусства Губкинского городского  округа  на 2014 -2020 годы"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</si>
  <si>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</si>
  <si>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</si>
  <si>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</si>
  <si>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</si>
  <si>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Подпрограмма 5                                                  "Развитие киноискусства Губкинского городского округа  на 2014 - 2020 годы"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</si>
  <si>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</si>
  <si>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</si>
  <si>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</si>
  <si>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"Обеспечение функций органов местного самоуправления"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</si>
  <si>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</si>
  <si>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</si>
  <si>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</si>
  <si>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2.3.</t>
  </si>
  <si>
    <t>2.4.</t>
  </si>
  <si>
    <t>2.5.</t>
  </si>
  <si>
    <t>2.6.</t>
  </si>
  <si>
    <t>2.7.</t>
  </si>
  <si>
    <t>2.1.3.</t>
  </si>
  <si>
    <t>2.1.4.</t>
  </si>
  <si>
    <t>2.2.6.</t>
  </si>
  <si>
    <t>2.2.7.</t>
  </si>
  <si>
    <t>2.3.1.</t>
  </si>
  <si>
    <t>2.3.2.</t>
  </si>
  <si>
    <t>2.3.3.</t>
  </si>
  <si>
    <t>2.3.4.</t>
  </si>
  <si>
    <t>Подпрограмма 1                                        "Развитие общественного питания на территории Губкинского городского округа на 2014-2020 годы"</t>
  </si>
  <si>
    <t>Подпрограмма 2                                       "Развитие торговли на территории Губкинского городского округа на 2014-2020 годы"</t>
  </si>
  <si>
    <t>Подпрограмма 3                                       "Развитие и поддержка малого и среднего предпринимательства в Губкинском городском округе на 2014 – 2020 годы"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</si>
  <si>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</si>
  <si>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</si>
  <si>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Доля занятых в малом бизнесе, включая ИП, в общей численности занятых</t>
  </si>
  <si>
    <t>Подпрограмма 1 "Развитие общественного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</si>
  <si>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</si>
  <si>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</si>
  <si>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Высокий темп роста цен на продукты питания</t>
  </si>
  <si>
    <t>Оборот общественного питания на душу населения</t>
  </si>
  <si>
    <t>тыс. рублей</t>
  </si>
  <si>
    <t>Снижение покупательской способности и посещаемости предприятий общественного питания</t>
  </si>
  <si>
    <t>Обеспеченность населения посадочными местами в предприятиях общественного питания на 1 тысячу жителей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</si>
  <si>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</si>
  <si>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</si>
  <si>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</si>
  <si>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</si>
  <si>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Подпрограмма 2  " Развитие торговли на территории Губкинского городского округа на 2014- 2020 годы"</t>
  </si>
  <si>
    <t xml:space="preserve">Объем розничного  товарооборота </t>
  </si>
  <si>
    <t>млрд. рублей</t>
  </si>
  <si>
    <t>Повышение цен и снижение реальных доходов населения в условиях сложившейся экономической ситуации</t>
  </si>
  <si>
    <t>Объем розничного товарооборота на душу населения</t>
  </si>
  <si>
    <t xml:space="preserve">Снижение покупательской способности </t>
  </si>
  <si>
    <t>Торговая площадь</t>
  </si>
  <si>
    <t>Обеспеченность населения торговыми площадями на 1 тысячу жителей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</si>
  <si>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</si>
  <si>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</si>
  <si>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</si>
  <si>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</si>
  <si>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Оборот малых и средних предприятий вдействующих ценах</t>
  </si>
  <si>
    <t xml:space="preserve"> Количество действующих субъектов малого и среднего предпринимательства на конец года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</si>
  <si>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</si>
  <si>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Количество  организованных мероприятий по празднованию Дня российского предпринимательства</t>
  </si>
  <si>
    <t>Количество  принявших участие</t>
  </si>
  <si>
    <t>Количество областных совещаний по развитию сферы сельского хозяйства на территории Губкинского городского округа</t>
  </si>
  <si>
    <t>Согласно графику департамента АПК Белгородской области</t>
  </si>
  <si>
    <t>Количество просубсидированных кредитов КФХ и ЛПХ</t>
  </si>
  <si>
    <t>Доля оборота малых и средних предприятий в общем обороте предприятий и организаций городского округа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</si>
  <si>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</si>
  <si>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</si>
  <si>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</si>
  <si>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8.1.</t>
  </si>
  <si>
    <t>8.1.1.</t>
  </si>
  <si>
    <t>8.1.2.</t>
  </si>
  <si>
    <t>8.2.</t>
  </si>
  <si>
    <t>8.2.1.</t>
  </si>
  <si>
    <t>8.2.2.</t>
  </si>
  <si>
    <t>8.3.</t>
  </si>
  <si>
    <t>8.3.1.</t>
  </si>
  <si>
    <t>8.3.2.</t>
  </si>
  <si>
    <t>8.3.3.</t>
  </si>
  <si>
    <t>2.8.</t>
  </si>
  <si>
    <t>2.4.1.</t>
  </si>
  <si>
    <t>2.4.2.</t>
  </si>
  <si>
    <t>2.5.1.</t>
  </si>
  <si>
    <t>2.5.2.</t>
  </si>
  <si>
    <t>2.5.3.</t>
  </si>
  <si>
    <t>2.5.4.</t>
  </si>
  <si>
    <t>2.6.1.</t>
  </si>
  <si>
    <t>2.6.2.</t>
  </si>
  <si>
    <t>2.6.3.</t>
  </si>
  <si>
    <t>2.6.4.</t>
  </si>
  <si>
    <t>2.7.1.</t>
  </si>
  <si>
    <t>2.8.1.</t>
  </si>
  <si>
    <t>2.8.2.</t>
  </si>
  <si>
    <t>2.8.3.</t>
  </si>
  <si>
    <t>2.8.4.</t>
  </si>
  <si>
    <t>2.8.5.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</si>
  <si>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</si>
  <si>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</si>
  <si>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</si>
  <si>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</si>
  <si>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</si>
  <si>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</si>
  <si>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</si>
  <si>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</si>
  <si>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3.2.1.</t>
  </si>
  <si>
    <t>3.2.2.</t>
  </si>
  <si>
    <t>3.3.1.</t>
  </si>
  <si>
    <t>3.3.2.</t>
  </si>
  <si>
    <t>3.3.3.</t>
  </si>
  <si>
    <t>4.1.1.</t>
  </si>
  <si>
    <t>4.1.2.</t>
  </si>
  <si>
    <t>4.1.3.</t>
  </si>
  <si>
    <t>4.1.4.</t>
  </si>
  <si>
    <t>4.1.5.</t>
  </si>
  <si>
    <t>4.2.</t>
  </si>
  <si>
    <t>4.2.1.</t>
  </si>
  <si>
    <t>4.3.</t>
  </si>
  <si>
    <t>4.3.1.</t>
  </si>
  <si>
    <t>4.3.2.</t>
  </si>
  <si>
    <t>4.4.</t>
  </si>
  <si>
    <t>4.4.1.</t>
  </si>
  <si>
    <t>4.4.2.</t>
  </si>
  <si>
    <t>4.4.3.</t>
  </si>
  <si>
    <t>4.4.4.</t>
  </si>
  <si>
    <t>4.5.</t>
  </si>
  <si>
    <t>4.5.1.</t>
  </si>
  <si>
    <t>4.6.</t>
  </si>
  <si>
    <t>4.6.1.</t>
  </si>
  <si>
    <t>4.7.</t>
  </si>
  <si>
    <t>4.7.1.</t>
  </si>
  <si>
    <t>4.7.2.</t>
  </si>
  <si>
    <t>4.7.3.</t>
  </si>
  <si>
    <t>4.7.4.</t>
  </si>
  <si>
    <t>5.1.1.</t>
  </si>
  <si>
    <t>5.1.2.</t>
  </si>
  <si>
    <t>5.1.3.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</si>
  <si>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</si>
  <si>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1.1.2.1.</t>
  </si>
  <si>
    <t>1.1.2.2.</t>
  </si>
  <si>
    <t>1.1.2.3.</t>
  </si>
  <si>
    <t>1.1.2.4.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</si>
  <si>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 на 2014-2020  годы»</t>
  </si>
  <si>
    <t>1.2.1.</t>
  </si>
  <si>
    <t>1.2.2.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</si>
  <si>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  на 2014-2020 годы»</t>
  </si>
  <si>
    <t>1.3.1.</t>
  </si>
  <si>
    <t>1.3.2.</t>
  </si>
  <si>
    <t>1.3.3.</t>
  </si>
  <si>
    <t xml:space="preserve">1.4. 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</si>
  <si>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</si>
  <si>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1.4.1.</t>
  </si>
  <si>
    <t>1.4.2.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</si>
  <si>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</si>
  <si>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</si>
  <si>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организациям"</t>
  </si>
  <si>
    <t>Основное мероприятие "Поддержка альтернативных форм предоставления дошкольного образования (за счет средств бюджета городского округа и областного бюджета)"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</si>
  <si>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</si>
  <si>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2.2.3.1.</t>
  </si>
  <si>
    <t>Основное мероприятие "Обеспечение видеонаблюдения аудиторий пунктов проведения единого государственного экзамена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</si>
  <si>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</si>
  <si>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</si>
  <si>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"Выплата ежемесячного денежного вознаграждения за классное руководство"</t>
  </si>
  <si>
    <t>Основное мероприятие "Мероприятия"</t>
  </si>
  <si>
    <t>Основное мероприятие  "Мероприятия по выявлению, развитию и поддержке одаренных детей"</t>
  </si>
  <si>
    <t>Основное мероприятие  "Укрепление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организациям"</t>
  </si>
  <si>
    <t>Основное мероприятие  "Обеспечение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</si>
  <si>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</si>
  <si>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Основное мероприятие  "Профессиональная подготовка, переподготовка и повышение квалификации"</t>
  </si>
  <si>
    <t>Основное мероприятие  "Субсидии на мероприятия по проведению оздоровительной кампании детей"</t>
  </si>
  <si>
    <t>Основное мероприятие "Мероприятия по проведению оздоровительной кампании детей  в  лагерях с дневным пребыванием и лагерях труда и отдыха"</t>
  </si>
  <si>
    <t>Основное мероприятие  "Мероприятия по проведению  оздоровительной кампании детей на базе загородных оздоровительных организаций стационарного типа"</t>
  </si>
  <si>
    <t>Основное мероприятие "Профессиональная подготовка, переподготовка и повышение квалификации"</t>
  </si>
  <si>
    <t>Основное мероприятие "Организация бухгалтерского обслуживания организаций"</t>
  </si>
  <si>
    <t>Основное мероприятие "Организация материально-технического снабжения подведомственных организаций"</t>
  </si>
  <si>
    <t>Основное мероприятие 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</si>
  <si>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 "Предоставление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области"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</si>
  <si>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</si>
  <si>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</si>
  <si>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граждан" </t>
  </si>
  <si>
    <t>Основное мероприятие  "Реализация молодежной политики на сельских территориях Губкинского городского округа "</t>
  </si>
  <si>
    <t xml:space="preserve">Основное мероприятие "Мероприятия по совершенствованию системы патриотического воспитания граждан" 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</si>
  <si>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</si>
  <si>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</si>
  <si>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Основное мероприятие "Мероприятия по обеспечению жильем молодых семей (за счет средств субсидий из областного бюджета)"</t>
  </si>
  <si>
    <t>Основное мероприятие  "Мероприятия по обеспечению жильем молодых семей (за счет средств субсидий из областного бюджета)"</t>
  </si>
  <si>
    <t>6.1.1.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</si>
  <si>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</si>
  <si>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</si>
  <si>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6.1.2.</t>
  </si>
  <si>
    <t>6.1.3.</t>
  </si>
  <si>
    <t>6.1.4.</t>
  </si>
  <si>
    <t>Основное мероприятие "Адресная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</si>
  <si>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6.2.1.</t>
  </si>
  <si>
    <t>6.2.2.</t>
  </si>
  <si>
    <t>Основное мероприятие 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</si>
  <si>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6.3.1.</t>
  </si>
  <si>
    <t>6.4.1.</t>
  </si>
  <si>
    <t>6.4.2.</t>
  </si>
  <si>
    <t>Основное мероприятие "Обеспечение функций органов   местного самоуправления»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</si>
  <si>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</si>
  <si>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7.1.1.</t>
  </si>
  <si>
    <t>7.2.1.</t>
  </si>
  <si>
    <t>7.2.2.</t>
  </si>
  <si>
    <t>7.3.1.</t>
  </si>
  <si>
    <t>9.1.1.</t>
  </si>
  <si>
    <t>9.2.1.</t>
  </si>
  <si>
    <t>9.3.1.</t>
  </si>
  <si>
    <t>9.3.2.</t>
  </si>
  <si>
    <t>9.3.3.</t>
  </si>
  <si>
    <t>9.3.4.</t>
  </si>
  <si>
    <t>9.4.1.</t>
  </si>
  <si>
    <t>9.4.2.</t>
  </si>
  <si>
    <t>9.5.1.</t>
  </si>
  <si>
    <t>9.5.2.</t>
  </si>
  <si>
    <t>9.5.3.</t>
  </si>
  <si>
    <t>9.5.4.</t>
  </si>
  <si>
    <t>9.6.1.</t>
  </si>
  <si>
    <t>9.6.2.</t>
  </si>
  <si>
    <t>11.1.1.</t>
  </si>
  <si>
    <t>11.1.2.</t>
  </si>
  <si>
    <t>11.1.3.</t>
  </si>
  <si>
    <t>11.1.4.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</si>
  <si>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</si>
  <si>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</si>
  <si>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</si>
  <si>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Основное мероприятие 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 на 2014-2020 годы"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</si>
  <si>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</si>
  <si>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Основное мероприятие  «Развитие и модернизация информационно-коммуникационной инфраструктуры связи»</t>
  </si>
  <si>
    <t>11.1.5.</t>
  </si>
  <si>
    <t>11.1.6.</t>
  </si>
  <si>
    <t>11.1.7.</t>
  </si>
  <si>
    <t>11.2.1.</t>
  </si>
  <si>
    <t>11.2.2.</t>
  </si>
  <si>
    <t>12.1.1.</t>
  </si>
  <si>
    <t>Основное мероприятие  "Мероприятия по эффективному использованию и оптимизации состава муниципального имущества"</t>
  </si>
  <si>
    <t>12.1.2.</t>
  </si>
  <si>
    <t>12.1.3.</t>
  </si>
  <si>
    <t>12.1.4.</t>
  </si>
  <si>
    <t>12.1.5.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</si>
  <si>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</si>
  <si>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 xml:space="preserve">Основное мероприятие 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</si>
  <si>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12.2.1.</t>
  </si>
  <si>
    <t>12.2.2.</t>
  </si>
  <si>
    <t>Основное мероприятие "Мероприятия, направленные на формирование земельных участков и их рыночной оценки"</t>
  </si>
  <si>
    <t>12.3.1.</t>
  </si>
  <si>
    <t>12.3.2.</t>
  </si>
  <si>
    <t>Основное мероприятие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</si>
  <si>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13.1.</t>
  </si>
  <si>
    <t>13.2.</t>
  </si>
  <si>
    <t>13.3.</t>
  </si>
  <si>
    <t>Удовлетворенность населения городского округа безопасностью жизни</t>
  </si>
  <si>
    <t>Уровень преступности (на 100 тысяч населения)</t>
  </si>
  <si>
    <t>Социальный риск (число погибших в ДТП), на 100 тысяч населения, ед.</t>
  </si>
  <si>
    <t>1.4.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</si>
  <si>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</si>
  <si>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</si>
  <si>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</si>
  <si>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Подпрограмма 1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</si>
  <si>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</si>
  <si>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</si>
  <si>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</si>
  <si>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</si>
  <si>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Количество комплектов оборудования "Детский автогородок"</t>
  </si>
  <si>
    <t>комплект</t>
  </si>
  <si>
    <t>Количество световозвращающих приспособлений</t>
  </si>
  <si>
    <t>Количество мероприятий</t>
  </si>
  <si>
    <t>Эффективное исполнение запланированных мероприятий</t>
  </si>
  <si>
    <t>Уровень выполнения параметров доведенного муниципального задания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</si>
  <si>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</si>
  <si>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Количество транспортных маршрутов пригородного межмуниципального сообщения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</si>
  <si>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2014-2020 годы»</t>
  </si>
  <si>
    <t>Общая заболеваемость наркоманией  и обращаемость лиц, употребляющих наркотики с вредными послед-ствиями (на 100 тыс. населения)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</si>
  <si>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</si>
  <si>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Количество мероприятий по антинаркотической пропаганде и антинаркотическому просвещению</t>
  </si>
  <si>
    <t>Доля молодежи, охваченной мероприятиями, направленными на мотивацию к здоровому образу жизни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</si>
  <si>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</si>
  <si>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Удельный вес подростков, снятых с учета по положительным основаниям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</si>
  <si>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</si>
  <si>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несовер-шеннолетних и их правовое воспитание</t>
  </si>
  <si>
    <t>ед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</si>
  <si>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</si>
  <si>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</si>
  <si>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Количество лиц, погибших в результате пожаров</t>
  </si>
  <si>
    <t>Количество работников, работающих в области ГО и ЧС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</si>
  <si>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</si>
  <si>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</si>
  <si>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 xml:space="preserve"> тыс.ед.</t>
  </si>
  <si>
    <t xml:space="preserve"> ед.</t>
  </si>
  <si>
    <t>Подпрограмма 1 «Социальная поддержка отдельных категорий граждан»</t>
  </si>
  <si>
    <t xml:space="preserve"> %</t>
  </si>
  <si>
    <t>по причине заявительной формы исполнения</t>
  </si>
  <si>
    <t xml:space="preserve">штук
</t>
  </si>
  <si>
    <t xml:space="preserve">маршрутов
</t>
  </si>
  <si>
    <t xml:space="preserve"> %
</t>
  </si>
  <si>
    <t xml:space="preserve"> семей
</t>
  </si>
  <si>
    <t>исполнение предусматривается в последующих периодах 2016 г.</t>
  </si>
  <si>
    <t xml:space="preserve">исполнение предусматривается в последующих периодах 2016 г., </t>
  </si>
  <si>
    <t>Подпрограмма 2 «Социальное обслуживание населения»</t>
  </si>
  <si>
    <t xml:space="preserve">тыс. ед. 
</t>
  </si>
  <si>
    <t>Подпрограмма 3 «Социальная поддержка семьи и детей»</t>
  </si>
  <si>
    <t>увеличение количества выявленных детей-сирот и детей, оставшихся без попечения родителей, в возрасте старше 7 лет, братьев и сестер</t>
  </si>
  <si>
    <t xml:space="preserve"> чел.</t>
  </si>
  <si>
    <t>исполнение предусматривается к концу 2016 года</t>
  </si>
  <si>
    <t>в связи с вступлением в силу постановления правительства Белгородской области № 349-пп от 28.09.2015 года "Об организации оплаты коммунальных услуг, содержания и ремотна жилых помещений, закрепленных за детьми-сиротами, детьми, оставшимися без попечения родителей, и лицами из их числа</t>
  </si>
  <si>
    <t>участников/ зрителей,  (семей)</t>
  </si>
  <si>
    <t>0</t>
  </si>
  <si>
    <t>5/71</t>
  </si>
  <si>
    <t>исполнение в 4 кв. 2016 г. ( в ноябре)</t>
  </si>
  <si>
    <t>Подпрограмма 4 «Доступная среда для инвалидов и маломобильных групп населения»</t>
  </si>
  <si>
    <t>исполнение в последующих периодах 2016 г.</t>
  </si>
  <si>
    <t>проведение спартакиады запланировано на 4 кв. 2016 года в рамках декады инвалидов</t>
  </si>
  <si>
    <t xml:space="preserve">ед. </t>
  </si>
  <si>
    <t>Подпрограмма 5 «Обеспечение жильем отдельных категорий граждан»</t>
  </si>
  <si>
    <t xml:space="preserve"> чел.
</t>
  </si>
  <si>
    <t xml:space="preserve"> чел.
</t>
  </si>
  <si>
    <t>Программы, (%)</t>
  </si>
  <si>
    <t xml:space="preserve"> Доля детей, нуждающихся  в получении услуг дошкольного образования  и не обеспеченных данными услугами, в общей численности  детей дошкольного возраста, %</t>
  </si>
  <si>
    <t xml:space="preserve"> Качество знаний обучающихся  общеобразовательных организаций, %</t>
  </si>
  <si>
    <t xml:space="preserve"> 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программам, %</t>
  </si>
  <si>
    <t xml:space="preserve"> 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</si>
  <si>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Охват руководящих и педагогических работников различными формами повышения квалификации, %</t>
  </si>
  <si>
    <t xml:space="preserve"> 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организациях,  %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</si>
  <si>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служащих, %</t>
  </si>
  <si>
    <t xml:space="preserve"> Уровень ежегодного достижения показателей Программы  и ее подпрограмм,  %</t>
  </si>
  <si>
    <t>2.2.4.1.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</si>
  <si>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</si>
  <si>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информационному сопровождению</t>
  </si>
  <si>
    <t>Доля молодежи, охваченной мероприятиями по информационному сопровождению, %</t>
  </si>
  <si>
    <t>Доля молодежи, охваченной мероприятиями по патриотическому и духовно-нравственному воспитанию</t>
  </si>
  <si>
    <t>Число зарегистрированных пользователей в муниципальных библиотеках</t>
  </si>
  <si>
    <t>6.3.1.1.</t>
  </si>
  <si>
    <t>6.4.2.1.</t>
  </si>
  <si>
    <t xml:space="preserve"> Доля газетных площадей с информацией о деятельности органов местного самоуправления, в общем объеме тиража</t>
  </si>
  <si>
    <t xml:space="preserve"> 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</si>
  <si>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 xml:space="preserve"> Доля территории муниципального образования, охваченной качественным теле- и радиовещанием, от общей площади территории</t>
  </si>
  <si>
    <t xml:space="preserve"> Доля сотрудников   редакций СМИ, принявших участие в творческих профессиональных конкурсах, от общего числа сотрудников</t>
  </si>
  <si>
    <t>8.2.2.1.</t>
  </si>
  <si>
    <t>8.3.1.1.</t>
  </si>
  <si>
    <t>8.3.2.2.2.</t>
  </si>
  <si>
    <t>8.3.2.2.3.</t>
  </si>
  <si>
    <t>8.3.3.1.</t>
  </si>
  <si>
    <t>Основное мероприятие "Реконструкция и капитальный ремонт учреждений"</t>
  </si>
  <si>
    <t>Муниципальная программа 2 «Развитие образования Губкинского городского округа на 2014-2020 годы»</t>
  </si>
  <si>
    <t>Муниципальная программа 3 «Молодежь Губкинского городского округа на 2014-2020 годы»</t>
  </si>
  <si>
    <t>Муниципальная программа  4 "Развитие культуры, искусства и туризма  Губкинского городского округа на 2014-2020 годы"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</si>
  <si>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</si>
  <si>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</si>
  <si>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Подпрограмма 3 «Содержание улично-дорожной сети Губкинского городского округа на  2014-2020 годы» </t>
  </si>
  <si>
    <t>тыс. м2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</si>
  <si>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</si>
  <si>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r>
      <t>90</t>
    </r>
    <r>
      <rPr>
        <vertAlign val="superscript"/>
        <sz val="12"/>
        <rFont val="Times New Roman"/>
        <family val="1"/>
      </rPr>
      <t>*</t>
    </r>
  </si>
  <si>
    <t>2.1.3.1.</t>
  </si>
  <si>
    <t>Муниципальная программа 7 «Развитие физической культуры и спорта в Губкинском городском округе на 2014-2020 годы»</t>
  </si>
  <si>
    <t>Муниципальная программа 8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</si>
  <si>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Муниципальная программа 9 "Развитие экономического потенциала и формирование благоприятного предприни­мательского климата в Губкинском городском округе на 2014-2020 годы"</t>
  </si>
  <si>
    <t>Муниципальная программа 10 «Обеспечение доступным и комфортным жильем и коммунальными услугами жителей Губкинского городского округа на 2014-2020 годы»</t>
  </si>
  <si>
    <t>Муниципальная программа 13 «Развитие информационного общества в Губкинском городском округе на 2014 - 2020 годы»</t>
  </si>
  <si>
    <t>Муниципальная программа  14 "Развитие имущественно-земельных отношений в Губкинском городском округе на 2014-2020 годы"</t>
  </si>
  <si>
    <t>Муниципальная программа 15 «Устойчивое развитие сельских населенных пунктов Губкинского городского округа на 2014-2020 годы»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</si>
  <si>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</si>
  <si>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увеличение объемов финансирования из федерального и областного бюджетов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</si>
  <si>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%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</si>
  <si>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</si>
  <si>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Доля молодежи, вовлеченной в волонтерскую деятельность, деятельность трудовых объединений, студенческих трудовых отря-дов, молодежных бирж труда и других форм занятости</t>
  </si>
  <si>
    <t>Доля молодежи, охваченной мероприятиями по пропаганде здорового образа жизни и профилактике негативных явлений, %</t>
  </si>
  <si>
    <t xml:space="preserve">Основное мероприятие "Развитие моделей и форм вовлечения молодежи в трудовую и экономическую деятельность" </t>
  </si>
  <si>
    <t>Основное мероприятие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</si>
  <si>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</si>
  <si>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</si>
  <si>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Отсутствие финансирования</t>
  </si>
  <si>
    <t xml:space="preserve">   Доля населения, участвующего в культурно-досуговых мероприятиях клубных учреждений, от общей численности населения</t>
  </si>
  <si>
    <t>Торги по продаже имущества запланированы на 3-4 кварталы 2016 года</t>
  </si>
  <si>
    <t xml:space="preserve">Предоставлена муниципальная преференция 1 предпринимателю, по 1 обращению о выкупе арендуемого имущества заключен договор купли-продажи с ИП Куликовой Н.А. </t>
  </si>
  <si>
    <t>Муниципальная программа «Социальная поддержка граждан в  Губкинском городском округе» на 2014-2020 годы</t>
  </si>
  <si>
    <t>прогрес-сивный</t>
  </si>
  <si>
    <t>приурочено к 9 мая</t>
  </si>
  <si>
    <t>приобретение жилья ветеранам ВОВ 1941-1945 гг. за счет средств из федерального бюджета к 9 мая.</t>
  </si>
  <si>
    <t>Подпрограмма 6 «Обеспечение реализации муниципальной программы «Социальная поддержка граждан в Губкинском городском округе» на 2014-2020 годы»</t>
  </si>
  <si>
    <t>Муниципальная программа 6 "Социальная поддержка граждан в Губкинском городском округе на 2014-2020 годы"</t>
  </si>
  <si>
    <t>10.</t>
  </si>
  <si>
    <t>План</t>
  </si>
  <si>
    <t>Количество сирен С-40, установленных на территории территориальных администраций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</si>
  <si>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 "</t>
  </si>
  <si>
    <t>Основное мероприятие  "Разработка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собственностпи и бесхозных гидротехнических сооружений"</t>
  </si>
  <si>
    <t>3.1.9.</t>
  </si>
  <si>
    <t>Всего, том числе:</t>
  </si>
  <si>
    <t xml:space="preserve">Федеральный бюджет </t>
  </si>
  <si>
    <t>Подпрограмма 1. «Создание условий для развития информационного общества в Губкинском городском округе на 2014-2020 годы»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</si>
  <si>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</si>
  <si>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>Основное мероприятие  «Создание условий для предоставления государственных и муниципальных услуг по принципу «одного окна» на базе МАУ МФЦ»</t>
  </si>
  <si>
    <r>
      <t xml:space="preserve">Отклонение связано с анализом показателя только за 1 полугодие 2016 года.      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>160 (количество муниципальных служащих, прошедших обучение  и переподготовку  и повышениме квалификации) :342 (всего муниципальных служащих) *100=46,7</t>
    </r>
  </si>
  <si>
    <r>
      <t xml:space="preserve">Расчет показателя: </t>
    </r>
    <r>
      <rPr>
        <sz val="12"/>
        <rFont val="Times New Roman"/>
        <family val="1"/>
      </rPr>
      <t>511 (количество педагогических работников, охваченных мерами социальной поддержки в виде выплат за классное руководство и выплат по ипотечному кредиту) : 862 (общее количество педагогических работников общеобразовательных орагнизаций) = 59.3%</t>
    </r>
  </si>
  <si>
    <r>
      <t>Расчет показателя:</t>
    </r>
    <r>
      <rPr>
        <sz val="12"/>
        <rFont val="Times New Roman"/>
        <family val="1"/>
      </rPr>
      <t xml:space="preserve"> 33(общее количество организаций, в которых имеются  современные столовые):34(количество организаций, в которых есть столовые)*100=97</t>
    </r>
  </si>
  <si>
    <t>Уровень показателя   годовой</t>
  </si>
  <si>
    <t xml:space="preserve"> Доля детей, нуждающихся  в получении услуг дошкольного образования и не обеспеченных данными услугами, в общей численности детей дошкольного возраста,  %</t>
  </si>
  <si>
    <t xml:space="preserve"> 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организаций,  %</t>
  </si>
  <si>
    <t>Доля воспитанников, обеспеченных качественными услугами дошкольного образования, %</t>
  </si>
  <si>
    <t xml:space="preserve">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образования, %</t>
  </si>
  <si>
    <t xml:space="preserve"> Укомплектованность образовательной орагнизации воспитанниками,  %</t>
  </si>
  <si>
    <t>Уровень выполнения  показателей, доведённых муниципальным заданием, %</t>
  </si>
  <si>
    <t xml:space="preserve">Количество введённых в эксплуатацию объектов  </t>
  </si>
  <si>
    <t xml:space="preserve"> 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организации, %</t>
  </si>
  <si>
    <t xml:space="preserve"> 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организаций, %</t>
  </si>
  <si>
    <t>Качество  знаний  учащихся, %</t>
  </si>
  <si>
    <t>Удельный вес обучающихся в современных условиях (создано от 80% до 100% современных условий),  %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</si>
  <si>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организаций, %</t>
  </si>
  <si>
    <t>Доля обучающихся, обеспеченных качественными услугами школьного образования, %</t>
  </si>
  <si>
    <t>Соотношение средней заработной платы педагогических работников общего образования к средней заработной плате субъекта РФ, %</t>
  </si>
  <si>
    <t xml:space="preserve"> 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</si>
  <si>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Укомплектованность образовательной организации обучающимися, %</t>
  </si>
  <si>
    <t>Уровень выполнения  показателей,  доведённых муниципальным заданием, %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</si>
  <si>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организации, %</t>
  </si>
  <si>
    <t>Процент освоения выделенных денежных средств, %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</si>
  <si>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</si>
  <si>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экзамена, %</t>
  </si>
  <si>
    <t xml:space="preserve"> Доля обучающихся, обеспеченных качественным горячим питанием,  %</t>
  </si>
  <si>
    <t>Доля образовательных организаций,  в которых имеются современные столовые, %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</si>
  <si>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питания, %</t>
  </si>
  <si>
    <t>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</si>
  <si>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 xml:space="preserve"> Доля детей, охваченных дополнительными образовательными программами в орагнизациях дополнительного образования детей, подведомственных управлению образования, в общей численности детей школьного возраста, %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</si>
  <si>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</si>
  <si>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Основное мероприятие "Строительство дошкольных образовательных орагнизаций"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</si>
  <si>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</si>
  <si>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</si>
  <si>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Основное мероприятие 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</si>
  <si>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</si>
  <si>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Основное мероприятие " 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</si>
  <si>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Мероприятие "Укрепление материально-технической базы подведомственных общеобразовательных организаций"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</si>
  <si>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</si>
  <si>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Основное мероприятие "Обеспечение видеонаблюдения аудиторий пунктов проведения единого государственного экзамена"</t>
  </si>
  <si>
    <t>Основное мероприятие "Мероприятия по созданию условий  для сохранения  и укрепления здоровья детей и подростков, а также формирования у них культуры питания"</t>
  </si>
  <si>
    <t xml:space="preserve"> Сохранение контингента обучающихся в организации дополнительного образования, %</t>
  </si>
  <si>
    <t>Основное мероприятие  "Мероприятия"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</si>
  <si>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конкурсах, %</t>
  </si>
  <si>
    <t>Основное мероприятие "Мероприятия по выявлению, развитию и поддержке одаренных детей"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</si>
  <si>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организациях, %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</si>
  <si>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участников,  %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</si>
  <si>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</si>
  <si>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образования, %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</si>
  <si>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</si>
  <si>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</si>
  <si>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Количество получателей услуги по диагностике и консультированию коррекционно-развивающего и компенсирующего характера, чел.</t>
  </si>
  <si>
    <t xml:space="preserve"> Уровень выполнения  показателей, доведённых муниципальным заданием, %</t>
  </si>
  <si>
    <t xml:space="preserve"> Доля проведённых  индивидуально-ориентированных и коррекционно-развивающих программ с детьми в общем объеме запланированных мероприятий, %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</si>
  <si>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</si>
  <si>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уровня, %</t>
  </si>
  <si>
    <t xml:space="preserve">Методическая  поддержка педагогических и руководящих работников образовательных организаций, количество получателей </t>
  </si>
  <si>
    <t>Основное мероприятие " 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</si>
  <si>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работников, %</t>
  </si>
  <si>
    <t>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мероприятий, %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</si>
  <si>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организациях,  %</t>
  </si>
  <si>
    <t xml:space="preserve"> Доля детей, охваченных отдыхом и оздоровлением, а также  спортивно-досуговой деятельностью в МБОУ «СОК «Орлёнок», от общего количества школьников, %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</si>
  <si>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ситуации, %</t>
  </si>
  <si>
    <t>Численность детей школьного возраста, оздоровленных на базе пришкольных лагерей, лагерей труда и отдыха, чел.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</si>
  <si>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</si>
  <si>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</si>
  <si>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</si>
  <si>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>Численность детей школьного возраста, оздоровленных на базе загородных оздоровительных организаций стационарного типа, чел.</t>
  </si>
  <si>
    <t>Численность отдыхающих МБОУ «СОК «Орлёнок», чел.</t>
  </si>
  <si>
    <t xml:space="preserve"> Доля муниципальных  служащих, должностные обязанности которых содержат утвержденные показатели результативности, %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</si>
  <si>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служащих), %</t>
  </si>
  <si>
    <t xml:space="preserve"> Доля муниципальных служащих городского округа, прошедших повышение квалификации по проектному управлению, %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</si>
  <si>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</si>
  <si>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Уровень ежегодного достижения показателей Программы  и ее подпрограмм, %</t>
  </si>
  <si>
    <t xml:space="preserve"> Доля проведенных контрольно-надзорных процедур от  заявленных (запланированных), %  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</si>
  <si>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организаций, %</t>
  </si>
  <si>
    <t>Основное мероприятие "Организация материально-технического снабжения подведомственных  организаций"</t>
  </si>
  <si>
    <t xml:space="preserve">  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организаций, %</t>
  </si>
  <si>
    <t>Основное мероприятие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</si>
  <si>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</si>
  <si>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>Основное мероприятие "Предоставление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территории" Белгородской области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</si>
  <si>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</si>
  <si>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 xml:space="preserve">Основное мероприятие  "Развитие моделей и форм вовлечения молодежи в трудовую и экономическую деятельность" </t>
  </si>
  <si>
    <t xml:space="preserve">Основное мероприятие  "Мероприятия по развитию активности и вовлечению всех групп молодежи в социальную практику" </t>
  </si>
  <si>
    <t xml:space="preserve">Основное мероприятие "Мероприятия по поддержке и социальной адаптации отдельных категорий граждан" 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</si>
  <si>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</si>
  <si>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Основное мероприятие "Реализация молодежной политики на сельских территориях Губкинского городского округа "</t>
  </si>
  <si>
    <t>Основное мероприятие "Мероприятия по патриотическому воспитанию граждан в ходе историко-патриотических мероприятий"</t>
  </si>
  <si>
    <t>Основное мероприятие  «Мероприятия по созданию модельных библиотек»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</si>
  <si>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</si>
  <si>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>Основное мероприятие «Укрепление материально – технической базы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</si>
  <si>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>Основное мероприятие «Обеспечение актуализации и сохранности библиотечных фондов, комплектование библиотек»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</si>
  <si>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</si>
  <si>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Основное 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</si>
  <si>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 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</si>
  <si>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</si>
  <si>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Основное мероприятие«Обеспечение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</si>
  <si>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  «Государственная поддержка муниципальных учреждений культуры»</t>
  </si>
  <si>
    <t>Основное  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</si>
  <si>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Основное мероприятие «Модернизация культурно – досуговых учреждений»</t>
  </si>
  <si>
    <t>Основное   мероприятие «Мероприятия по событийному туризму»</t>
  </si>
  <si>
    <t>Основное  мероприятие «Обеспечение функций органов местного самоуправления»</t>
  </si>
  <si>
    <t>Основное мероприятие  «Организация бухгалтерского обслуживания учреждений»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</si>
  <si>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</si>
  <si>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Основное мероприятие  «Организация административно – хозяйственного обслуживания учреждений»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</si>
  <si>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</si>
  <si>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спорта"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</si>
  <si>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</si>
  <si>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Основное мероприятие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</si>
  <si>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Доля территории муниципального образования, охваченной качественным теле- и радиовещанием, от общей площади территории</t>
  </si>
  <si>
    <t>Количество модернизированных рабочих мест в печатных и электронных СМИ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</si>
  <si>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</si>
  <si>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 xml:space="preserve"> Количество печатных полос </t>
  </si>
  <si>
    <t>Количество телепередач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</si>
  <si>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</si>
  <si>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</si>
  <si>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 xml:space="preserve"> 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</si>
  <si>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 xml:space="preserve"> Количество проведенных творческих конкурсов, направленных на развитие профессионального мастерства сотрудников редакций СМИ</t>
  </si>
  <si>
    <t>Основное мероприятие "Мероприятия, направленные на повышение уровня профессионального мастерства"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</si>
  <si>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</si>
  <si>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</si>
  <si>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</si>
  <si>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</si>
  <si>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</si>
  <si>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 (федеральный бюджет)"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</si>
  <si>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округе"</t>
  </si>
  <si>
    <t>Мероприятие "Предоставление на конкурсной основе грантов в форме субсидий из бюджета Губкинского городского округа юридическим лицам (за исключением муниципальных учреждений и индивидуальным предпринимателям на организацию групп по присмотру и уходу за детьми дошкольного возраста"</t>
  </si>
  <si>
    <t>Мероприятие "Субсидирование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отраслях"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</si>
  <si>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</si>
  <si>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Основное мероприятие "Возмещение части процентной ставки по долгосрочным, среднесрочным и краткосрочным кредитам, взятыми малыми формами хозяйствования"</t>
  </si>
  <si>
    <t>Основное мероприятие «Проектные работы по планировке территории округа»</t>
  </si>
  <si>
    <t>Основное мероприятие «Капитальный ремонт многоквартирных домов»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</si>
  <si>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</si>
  <si>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Основное мероприятие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</si>
  <si>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Феде-рального закона от 12.01.1996  № 8 -ФЗ»</t>
  </si>
  <si>
    <t>Основное мероприятие «Проектирование и строительство инженерных сетей в микрорайонах ИЖС, благоустройство кладбищ»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</si>
  <si>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</si>
  <si>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 xml:space="preserve"> Муниципальная программа "Развитие автомобильных дорог общего пользования местного значения Губкинского городского округа на 2014-2020 годы"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</si>
  <si>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</si>
  <si>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Основное мероприятие «Развитие и модернизация информационно-коммуникационной инфраструктуры связи»</t>
  </si>
  <si>
    <t xml:space="preserve">Основное мероприятие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</si>
  <si>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Основное мероприятие «Совершенствование и сопровождение системы  информационно-аналитического обеспечения 
деятельности органов местного самоуправления Губкинского городского округа»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</si>
  <si>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</si>
  <si>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</si>
  <si>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Основное мероприятие «Обеспечение информационной безопасности в МАУ МФЦ»</t>
  </si>
  <si>
    <t>Основное мероприятие «Мероприятия по эффективному использованию и оптимизации состава муниципального имущества»</t>
  </si>
  <si>
    <t xml:space="preserve"> 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</si>
  <si>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Вовлечение в арендные отношения неиспользуемого муниципального  имущества с учетом оценки объектов недвижимости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</si>
  <si>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</si>
  <si>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</si>
  <si>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Ремонт объектов муниципальной собственности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</si>
  <si>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</si>
  <si>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</si>
  <si>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Основное мероприятие «Обеспечение деятельности (оказание услуг) подведомственных учреждений (организаций), в том числе предоставле-ние муниципальным бюджетным и автономным учреждениям субсидий»</t>
  </si>
  <si>
    <t>Уровень выполнения показателей, доведенных муниципальным заданием подведомственному учреждению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</si>
  <si>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</si>
  <si>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Приобретение и сопровождение программного продукта для улучшения обслуживания населения</t>
  </si>
  <si>
    <t>Основное мероприятие «Разработка научно обоснованных проектов бассейнового природопользования»</t>
  </si>
  <si>
    <t>Количество научно обоснованных проектов бассейнового природопользования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</si>
  <si>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</si>
  <si>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Основное  мероприятие  «Мероприятия, направленные на формирование земельных участков и их рыночной оценки»</t>
  </si>
  <si>
    <t>Постановка на государственный учет формируемых земельных участков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</si>
  <si>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</si>
  <si>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</si>
  <si>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Предоставление в собственность, аренду либо в постоянное (бес-срочное) пользование земельных участков</t>
  </si>
  <si>
    <t>Основное  мероприятие «Мероприятия в рамках подпрограммы «Развитие земельных отношений в Губкинском городском округе на 2014 - 2020 годы»</t>
  </si>
  <si>
    <t>Приобретение векторных цифровых топографических карт в масштабе М 1:10 000 Губкинского района</t>
  </si>
  <si>
    <t>Достижение предусмотренных Программой, подпрограммами значений целевых показателей (индикаторов) в установленные сроки</t>
  </si>
  <si>
    <t>Основное мероприятие «Обеспечение функций органов местного самоуправления Губкинского городского округа в сфере развития имуще-ственно-земельных отношений на территории Губкинского городского округа»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</si>
  <si>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</si>
  <si>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</si>
  <si>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 xml:space="preserve"> Целевое и эффективное использование выделяемых бюджетных средств</t>
  </si>
  <si>
    <t>Уровень выполнения показателей муниципальной программы</t>
  </si>
  <si>
    <t>Уровень выполнения показателей, доведенных муниципальным заданием подведомственному учреждению, %</t>
  </si>
  <si>
    <t>Приобретение оборудования</t>
  </si>
  <si>
    <t>Основное мероприятие "Реализация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водоснабжения)"</t>
  </si>
  <si>
    <t>Основное мероприятие "Софинансирование капитальных вложений (строительства, реконструкции) в объекты муниципальной собственности"</t>
  </si>
  <si>
    <t>4.1.6.</t>
  </si>
  <si>
    <t>Форма 4 сводная. Сведения о ресурсном обеспечении муниципальных программ Губкинского городского округа за 9 месяцев 2016 года</t>
  </si>
  <si>
    <t>Форма 2 сводная Сведения о достижении значений целевых показателей муниципальных программ Губкинского городского округа за 9 месяцев 2016 года</t>
  </si>
  <si>
    <t>В 3 кв. 2016 г. открыта кулинария "Крепыш" (без посадочных мест)</t>
  </si>
  <si>
    <t>Мероприятия запланированы на 4 квартал 2016 года</t>
  </si>
  <si>
    <t>Открыто 25 предприятий торговли с площадью торгового зала 1200 кв.м.</t>
  </si>
  <si>
    <t>Кулинария "Крепыш", 
отдел питания комбината "КМАруда" организовал производство пирогов на заказ</t>
  </si>
  <si>
    <t>Уменьшение кол-ва проводимых спортивно-массовых мероприятий</t>
  </si>
  <si>
    <t>Превышение показателя связано с тем, что его анализ осуществляется за     9 месяцев 2016 года.  Итоговая оценка данного показателя будет производиться по итогам 2016 года.</t>
  </si>
  <si>
    <t>Превышение показателя связано с анализом численности детей, получающих дополнительное образование  в детских школах искусств, подведомственных управлению культуры за 9 месяцев 2016 года.</t>
  </si>
  <si>
    <t xml:space="preserve"> 1875 (охвачено 4-х часовыми программами) </t>
  </si>
  <si>
    <t>Превышение показателя связано с тем, что его анализ осуществляется за       9 месяцев 2016 года.  Итоговая оценка данного показателя будет производиться по итогам 2016 года.</t>
  </si>
  <si>
    <t>Отклонение показателя связано с тем, что его анализ осуществляется за         9 месяцев 2016 года.  Достижение данного показателя будет оценено по итогам 2016 года.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</si>
  <si>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</si>
  <si>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</si>
  <si>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</si>
  <si>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</si>
  <si>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В администрации Губкинского городского округа на 4 квартал планируется организация защиты информационных систем персональных данных (ИСПДн), аттестация объектов информатизации для работы ИСПДн</t>
  </si>
  <si>
    <t>Ведутся работы по защите АРМ сотрудников МАУ "МФЦ", обрабатывающих информацию ограниченного доступа. В 4 квартале будет проведен  контроль эффективности  защиты и аттестаци АРМ -значение показателя увеличится.</t>
  </si>
  <si>
    <t>Мероприятие "Реконструкция и капитальный ремонт учреждений образования"</t>
  </si>
  <si>
    <t>2.2.3.2.</t>
  </si>
  <si>
    <t>Основное мероприятие  "Создание в общеобразовательных организациях, расположенных в сельскохозяйственной местности, условий для занятий физической культурой и спортом"</t>
  </si>
  <si>
    <t>Мероприятие  "Создание в общеобразовательных организациях, расположенных в сельскохозяйственной местности, условий для занятий физической культурой и спортом"</t>
  </si>
  <si>
    <t>2.2.4.2.</t>
  </si>
  <si>
    <t>2.2.4.3.</t>
  </si>
  <si>
    <t>Мероприятие "Создание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бюджета"</t>
  </si>
  <si>
    <t>Мероприятие  "Создание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Федерации""</t>
  </si>
  <si>
    <t>2.2.8.</t>
  </si>
  <si>
    <t>Основное мероприятие «Строительство учреждений культуры»</t>
  </si>
  <si>
    <t>742*100000/119480=621,0                           За год планируется  1120 преступлений</t>
  </si>
  <si>
    <t xml:space="preserve">12*100000/119480=10.0                        2014 г было - 21 погибший в ДТП,       2015 г планировалось -20 (по факту 13),                                      2016  по плану -19 погибших.  </t>
  </si>
  <si>
    <t>Всего подростков и молодежи - 23216 чел., из них вовлечены в мероприятия дети школьного возраста от 14 до 18 лет - 5041 чел., учащиеся ССУЗов и ВУЗов -1533 чел., а также в спортиивных и моложедных мероприятиях участвует рабочая молодежь -8120 чел., т.е. всего приняли участие 11614 чел.</t>
  </si>
  <si>
    <t>Количество дорожно-транспортных происшествий, в которых пострадали люди,  на 100 тысяч населения, ед.</t>
  </si>
  <si>
    <t>58*100000/119480=48,5                        58 - количество ДТП, в которых пострадали люди.  По плану 102*100000/119480=85,4</t>
  </si>
  <si>
    <t xml:space="preserve">2 кнопки экстренной связи "Гражданин-полиция" находятся в ремонте. 3 камер видеонаблюдения  не работают. </t>
  </si>
  <si>
    <t>Запланировано на 2-е полугодие 2016 года</t>
  </si>
  <si>
    <t>Проведено мероприятие "Безопасное колесо"</t>
  </si>
  <si>
    <t>19230,8 руб.  - стоимость работ по заключенным контрактам на 2016 г. 24016 руб. - план на 2016 г.  19230,8*100/24016=80,1%</t>
  </si>
  <si>
    <t>179 чел. - граждане из малоимущих и малообеспеченных семей.   Планировалосьна год  4965 детей и студентов льготной категории.  однако постановлением администрации ГГО от 16.12.2015 года № 2420-па  талонами обеспечиваются только дети и студенты из  малоимущих и малообеспеченных семей.</t>
  </si>
  <si>
    <t>№ 113  "Губкин-Старый оскол -, ч/з мкр Лукьяновка; № 120 "Губкин-Старый Оскол"</t>
  </si>
  <si>
    <t>Основное мероприятие 2.2. «Мероприятия, направленные на мотивацию к здоровому образу жизни»</t>
  </si>
  <si>
    <t>50*100/63=79,4</t>
  </si>
  <si>
    <t>18*100/472=3,8</t>
  </si>
  <si>
    <t>33-12=21          42 - поставлено на учет    14 - организован досуг 42-14= 28    Увеличили охват на 28 человек после постановки.</t>
  </si>
  <si>
    <t>4*100/10=40%  4- несовершеннолетних совершили преступления повторно;  10- общая численность несовершеннолетних совершивших преступления. Планировалось 26 несовершеннолетних совершили преступления, из них 1 повторно.</t>
  </si>
  <si>
    <t>На учете состоит 78 подростков, из них 68 охвачены организованными формами досуга. 68*100/78=87,2</t>
  </si>
  <si>
    <t>регрес-сивный</t>
  </si>
  <si>
    <t>Катетегория получателей данной выплаты, малоимущие граждане, доходы которых ниже прожиточного минимума</t>
  </si>
  <si>
    <t>Основное  мероприятие  1.1.11. Выплата пособия  лицам, которым присвоено звание  «Почетный гражданин Белгородской области»</t>
  </si>
  <si>
    <t>Показатель 1.1.11.1.
Количество лиц, которым присвоено звание "Почетный гражданин Белгородской области", получивших социальную поддержку</t>
  </si>
  <si>
    <t>Численность обучающихся из многодетных семей для получения мер социальной защиты формируется на основании предоставленных справок. Подтверждающих данное право. За 9 месяцев 2016 года данной мерой воспользовалось на 7 человек меньше, чем планировалось</t>
  </si>
  <si>
    <t>за 9 месяцев 2016г.правом на бесплатный проезд воспользовались 193 обучающихся из многодетных семей, согласно представленных списков на оплату проезда.</t>
  </si>
  <si>
    <t>Численность обучающихся из многодетных семей формируется по акту предоставления справок, гарантирующих получение меры социальной защиты многодетных семей. За 9 месяцев 2016 года фактически справок по обеспечению школьной формой было представлено меньше, чем планировалось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</si>
  <si>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</si>
  <si>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приурочено к Дню города, по решению комиссии</t>
  </si>
  <si>
    <t>Показатель 3.3.1.4.1. 
Количество семей, принявших участие в проведении  мероприятий, посвященных Дню семьи</t>
  </si>
  <si>
    <t>За 9 месяцев 2016 года финансирование производилось для МАДОУ "Детский сад комбинированного вида № 29 "Золушка", МБОУ "Основная общеобразовательная школа №14 для учащихся с ОВЗ"</t>
  </si>
  <si>
    <t>Мероприятие 4.1.1.4. Оснащение муниципального автобуса автоинформатором с функцией поддержки табло и бегущей строкой НПП Электрон с конвектором USB-RS232</t>
  </si>
  <si>
    <t>Показатель 4.1.1.4.1. Количество автобусов, оснащенных с учетом нужд инвалидов</t>
  </si>
  <si>
    <t>исполнение в 4 кв.  2016 г.</t>
  </si>
  <si>
    <t>за 1-ое полугодие 2016 г. заключены 2 Муниципальных контракта от 01.03.2016 г. по определению застройщика для участия в долевом строительстве многоквартирного дома с целью приобретения 10 жилых помещений (квартир) для детей-сирот, детей, оставшихся без попечения родителей и лиц из их числа. срок передачи жилых помещений (квартир) до 31 декабря 2016г.</t>
  </si>
  <si>
    <t>выделены средства из федерального бюджета на приобретение (улучшение)  жилья для инвалидов</t>
  </si>
  <si>
    <t>1.1.34.</t>
  </si>
  <si>
    <t>1.1.35</t>
  </si>
  <si>
    <t>6.5.1.</t>
  </si>
  <si>
    <t>Муниципальная программа «Обеспечение безопасности жизнедеятельности населения  Губкинского городского округа  на 2014-2020 годы»</t>
  </si>
  <si>
    <t>Муниципальная программа                                                                            "Развитие автомобильных дорог  общего пользования местного значения Губкинского городского округа на 2014-2020 годы"</t>
  </si>
  <si>
    <t>Мероприятие «Мероприятия по профилактике правонарушений и преступлений»</t>
  </si>
  <si>
    <t>Основное мероприятие  «Мероприятия по обеспечению безопасности дорожного движения»</t>
  </si>
  <si>
    <t xml:space="preserve"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
</t>
  </si>
  <si>
    <t>Мероприятие «Проведение мероприятий: безопасное колесо, зеленый огонек»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</si>
  <si>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</si>
  <si>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Мероприятие 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</si>
  <si>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</si>
  <si>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Основное мероприятие "Организация транспортного обслуживания населения в пригородном межмуниципальном сообщении"</t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</si>
  <si>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профессио-нальных образователь-ных организаций и организаций высшего образования»</t>
  </si>
  <si>
    <t>Основное мероприятие  «Мероприятия  по антинаркотической пропаганде и антинаркотическому просвещению»</t>
  </si>
  <si>
    <t xml:space="preserve">Основное мероприятие «Мероприятия, направленные на мотивацию к здоровому образу жизни» 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</si>
  <si>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</si>
  <si>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</si>
  <si>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</si>
  <si>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</si>
  <si>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r>
      <t xml:space="preserve">Основное мероприятие 6.5.1. </t>
    </r>
    <r>
      <rPr>
        <sz val="12"/>
        <rFont val="Times New Roman"/>
        <family val="1"/>
      </rPr>
      <t xml:space="preserve">Организация предоставления социального пособия на погребение </t>
    </r>
  </si>
  <si>
    <t>Подпрограмма 1                                                                                      Социальная поддержка отдельных категорий граждан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</si>
  <si>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</si>
  <si>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"Выплата ежемесячных денежных компенсаций расходов по оплате   жилищно-коммунальных услуг ветеранам труда"</t>
  </si>
  <si>
    <r>
      <rPr>
        <sz val="12"/>
        <rFont val="Times New Roman"/>
        <family val="1"/>
      </rPr>
      <t>Основное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</rPr>
      <t xml:space="preserve">     </t>
    </r>
  </si>
  <si>
    <t>Основное мероприятие "Выплата ежемесячных денежных компенсаций расходов по оплате   жилищно-коммунальных услуг многодетным семьям"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</si>
  <si>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</si>
  <si>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</si>
  <si>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</si>
  <si>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Основное мероприятие "Социальная поддержка Героев Социалистического Труда и полных кавалеров ордена Трудовой Славы"</t>
  </si>
  <si>
    <t xml:space="preserve"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России"" </t>
  </si>
  <si>
    <t xml:space="preserve"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" </t>
  </si>
  <si>
    <t>Основное мероприятие "Выплата пособия  лицам, которым присвоено звание  «Почетный гражданин Белгородской области»</t>
  </si>
  <si>
    <t>Основное мероприятие "Оплата ежемесячных денежных выплат  ветеранам труда, ветеранам военной службы"</t>
  </si>
  <si>
    <t xml:space="preserve">Основное мероприятие "Оплата ежемесячных денежных выплат труженикам тыла"  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</si>
  <si>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</si>
  <si>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</si>
  <si>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 xml:space="preserve">Основное мероприятие "Оплата ежемесячных денежных выплат  лицам, родившимся в период с 22 июня 1923 года по 3 сентября 1945 года (Дети войны)"   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</si>
  <si>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</si>
  <si>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</si>
  <si>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>Основное мероприятие "Осуществление мер соцзащиты многодетных семей (оплата услуг связи)"</t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</si>
  <si>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</si>
  <si>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r>
      <rPr>
        <sz val="12"/>
        <rFont val="Times New Roman"/>
        <family val="1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</rPr>
      <t xml:space="preserve">  </t>
    </r>
  </si>
  <si>
    <t xml:space="preserve">Основное мероприятие "Выплата пособий малоимущим гражданам и гражданам,  оказавшимся в тяжелой жизненной ситуации " </t>
  </si>
  <si>
    <t>Основное мероприятие "Выплата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</si>
  <si>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</si>
  <si>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</si>
  <si>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t>Основное мероприятие "Выплата ежемесячного пособия на ребенка, гражданам,  имеющим детей"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</si>
  <si>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</si>
  <si>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</si>
  <si>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</si>
  <si>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r>
      <rPr>
        <sz val="12"/>
        <rFont val="Times New Roman"/>
        <family val="1"/>
      </rPr>
      <t xml:space="preserve"> 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</rPr>
      <t xml:space="preserve">
</t>
    </r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</si>
  <si>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</si>
  <si>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</rPr>
      <t xml:space="preserve"> </t>
    </r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</si>
  <si>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Федерации"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</si>
  <si>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</si>
  <si>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Основное мероприятие "Выплата единовременной адресной материальной помощи женщинам, находящимся в трудной жизненной ситуации и сохранившим беременность"</t>
  </si>
  <si>
    <t>Основное мероприятие "Ежемесячная денежная компенсация расходов на уплату взноса на капитальный ремонт общего имущества в многоквартирном доме лицам, достигшим возраста семидесяти и восьмидесяти лет "</t>
  </si>
  <si>
    <t>Подпрограмма 2              Социальное обслуживание населения</t>
  </si>
  <si>
    <t>Основное мероприятие "Осуществление полномочий по обеспечению права граждан на социальное обслуживание"</t>
  </si>
  <si>
    <t>Подпрограмма 3                      Социальная поддержка семьи и детей</t>
  </si>
  <si>
    <t xml:space="preserve"> Подпрограмма 4         Доступная среда для инвалидов и маломобильных групп населения 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</si>
  <si>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</si>
  <si>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Ввсего, в том числе: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</si>
  <si>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</si>
  <si>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 xml:space="preserve">Основное мероприятие "Выплата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программу" </t>
  </si>
  <si>
    <t>Основное мероприятие "Повышение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населения"</t>
  </si>
  <si>
    <t>Основное мероприятие "Повышение доступности и качества реабилитационных услуг для инвалидов"</t>
  </si>
  <si>
    <t>Основное мероприятие "Мероприятия по поддержке социально ориентированных некоммерческих организаций"</t>
  </si>
  <si>
    <t>Подпрограмма 5                  Обеспечение жильем отдельных категорий граждан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</si>
  <si>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</si>
  <si>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Основное мероприятие "Обеспечение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</si>
  <si>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</si>
  <si>
    <t xml:space="preserve">Подпрограмма 6 "Обеспечение реализации муниципальной программы «Социальная поддержка граждан в Губкинском городском округе» </t>
  </si>
  <si>
    <t>Основное мероприятие "Организация предоставления отдельных мер социальной защиты населения"</t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</si>
  <si>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</si>
  <si>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t xml:space="preserve">Основное мероприятие "Осуществление деятельности по опеке и попечительству в отношении совершеннолетних лиц"   </t>
  </si>
  <si>
    <t xml:space="preserve">Основное мероприятие "Организация предоставления ежемесячных денежных компенсаций расходов по 
оплате жилищно-коммунальных услуг"  </t>
  </si>
  <si>
    <t xml:space="preserve">Основное мероприятие "Организация предоставления социального пособия на погребение" 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</si>
  <si>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</si>
  <si>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</si>
  <si>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</si>
  <si>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</si>
  <si>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</si>
  <si>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</si>
  <si>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</si>
  <si>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</si>
  <si>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</si>
  <si>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</si>
  <si>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</si>
  <si>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</si>
  <si>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</si>
  <si>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</si>
  <si>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</si>
  <si>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</si>
  <si>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</si>
  <si>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</si>
  <si>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</si>
  <si>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</si>
  <si>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</si>
  <si>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</t>
  </si>
  <si>
    <t>5.1.26.</t>
  </si>
  <si>
    <t>5.1.27.</t>
  </si>
  <si>
    <t>5.1.28.</t>
  </si>
  <si>
    <t>5.1.29.</t>
  </si>
  <si>
    <t>5.1.30.</t>
  </si>
  <si>
    <t>5.1.31.</t>
  </si>
  <si>
    <t>5.1.32.</t>
  </si>
  <si>
    <t>5.1.33.</t>
  </si>
  <si>
    <t>5.1.34.</t>
  </si>
  <si>
    <t>5.1.35.</t>
  </si>
  <si>
    <t>5.2.</t>
  </si>
  <si>
    <t>5.2.1.</t>
  </si>
  <si>
    <t>5.3.</t>
  </si>
  <si>
    <t>5.3.1.</t>
  </si>
  <si>
    <t>5.3.2.</t>
  </si>
  <si>
    <t>5.4.</t>
  </si>
  <si>
    <t>5.4.1.</t>
  </si>
  <si>
    <t>5.4.2.</t>
  </si>
  <si>
    <t>5.4.3.</t>
  </si>
  <si>
    <t>5.5.</t>
  </si>
  <si>
    <t>5.5.1.</t>
  </si>
  <si>
    <t>5.5.2.</t>
  </si>
  <si>
    <t>5.5.3.</t>
  </si>
  <si>
    <t>5.6.</t>
  </si>
  <si>
    <t>5.6.1.</t>
  </si>
  <si>
    <t>5.6.2.</t>
  </si>
  <si>
    <t>5.6.3.</t>
  </si>
  <si>
    <t>5.6.4.</t>
  </si>
  <si>
    <t>5.6.5.</t>
  </si>
  <si>
    <t>5.6.6.</t>
  </si>
  <si>
    <t>10.3.</t>
  </si>
  <si>
    <t>10.3.1.</t>
  </si>
  <si>
    <t xml:space="preserve">Основное мероприятие "Содержание и ремонт автомобильных дорог общего пользования местного значения"               </t>
  </si>
  <si>
    <t>10.4.</t>
  </si>
  <si>
    <t>10.4.1.</t>
  </si>
  <si>
    <t xml:space="preserve">Основное мероприятие "Благоустройство дворовых территорий"               </t>
  </si>
  <si>
    <r>
      <t>Расчет показателя:</t>
    </r>
    <r>
      <rPr>
        <sz val="12"/>
        <rFont val="Times New Roman"/>
        <family val="1"/>
      </rPr>
      <t xml:space="preserve"> 27686.4 (средняя заработная плата педагогических работников): 25200.0 (средняя заработная плата работников организаций общего образования)=109.9%</t>
    </r>
  </si>
  <si>
    <r>
      <t>Расчет показателя:</t>
    </r>
    <r>
      <rPr>
        <sz val="12"/>
        <rFont val="Times New Roman"/>
        <family val="1"/>
      </rPr>
      <t xml:space="preserve"> 128 339.81 (расход на иные цели за 2016 год) : 132 071.09 (план по росписи на расходы по иным целям на 2016 год)=97.2</t>
    </r>
  </si>
  <si>
    <r>
      <t xml:space="preserve">Отклонение связано с анализом показателя только за 9 месяцев 2016 года.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>160 (количество муниципальных служащих, прошедших обучение  и переподготовку  и повышениме квалификации) :342 (всего муниципальных служащих) *100=46,7</t>
    </r>
  </si>
  <si>
    <r>
      <t>Расчет показателя:</t>
    </r>
    <r>
      <rPr>
        <sz val="12"/>
        <rFont val="Times New Roman"/>
        <family val="1"/>
      </rPr>
      <t xml:space="preserve"> 202 (количество муниципальных служащих, прошедших обучение по проектному  управлению):342*100=59,1</t>
    </r>
  </si>
  <si>
    <r>
      <t>Расчет показателя</t>
    </r>
    <r>
      <rPr>
        <sz val="12"/>
        <rFont val="Times New Roman"/>
        <family val="1"/>
      </rPr>
      <t>: 45 (проведенные мероприятия профессиональной подготовки, переподготовки  и повышения  квалификации специалистов):50 (общее количество запланированных мероприятий)*100 = 90</t>
    </r>
  </si>
  <si>
    <r>
      <t>Расчет показателя:</t>
    </r>
    <r>
      <rPr>
        <sz val="12"/>
        <rFont val="Times New Roman"/>
        <family val="1"/>
      </rPr>
      <t xml:space="preserve"> 90 (кол-во обслуживаемых учреждений (организаций подведомственных УО) : 90    (общее кол-во обслуживаемых учреждений (организаций подведомственных УО)=100% </t>
    </r>
  </si>
  <si>
    <r>
      <t>Расчет показателя:</t>
    </r>
    <r>
      <rPr>
        <sz val="12"/>
        <rFont val="Times New Roman"/>
        <family val="1"/>
      </rPr>
      <t xml:space="preserve"> 89 (кол-во обслуживаемых учреждений (организаций подведомственных УО): 89 (общее кол-во обслуживаемых учреждений (организаций подведомственных УО)=100% </t>
    </r>
  </si>
  <si>
    <r>
      <t>Расчет показателя:</t>
    </r>
    <r>
      <rPr>
        <sz val="12"/>
        <rFont val="Times New Roman"/>
        <family val="1"/>
      </rPr>
      <t xml:space="preserve"> 14 (численность работников (медики, библиотекари) работающих и  проживающих на селе, пользующихся социальной льготой на бесплатную жилую площадь с отоплением и освещением): 14 (общее количество педагогических работников, претендующих на указанное право)=100% </t>
    </r>
  </si>
  <si>
    <r>
      <t>Расчет показателя:</t>
    </r>
    <r>
      <rPr>
        <sz val="12"/>
        <rFont val="Times New Roman"/>
        <family val="1"/>
      </rPr>
      <t xml:space="preserve"> 600 (численность педагогических работников работающих и проживающих на селе, пользующихся социальной льготой на бесплатную жилую площадь с отоплением и освещением): 600 (общее количество педагогических работников, претендующих на указанное право)=100% </t>
    </r>
  </si>
  <si>
    <t>Количество материалов, размещенных на официальном сайте органов местного самоуправления Губкинского городского округа, шт.</t>
  </si>
  <si>
    <t>742*100000/119480=621,0 ; за год планируется  1120 преступлений</t>
  </si>
  <si>
    <t xml:space="preserve">12*100000/119480=10.0:  2014 г было - 21 погибший в ДТП,       2015 г планировалось -20 (по факту 13),                                      2016  по плану -19 погибших.  </t>
  </si>
  <si>
    <r>
      <t xml:space="preserve">Оклонение связано с  увеличением  количества детей, приезжих  с других территорий  в округ и зарегистрированных в очереди для подучения места в текущем учебном году. Помимо этого, в очереди остаются дети,  получившие путевку в детский сад, но приказом руководителя в сад  не зачисленные.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255(количество детей, не обеспеченных услугами дошкольного образования):6974(общая численность детей дошкольного возраста) *100=3,6</t>
    </r>
  </si>
  <si>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5502(количество учащихся, окончивших учебный год на 4 и 5):8657(кол-во учащихся, подлежащих оцениванию)*100=63,5</t>
    </r>
  </si>
  <si>
    <r>
      <t xml:space="preserve">Отклонение связано  с расчетом показателя за 9 месяцев 2016 года, что не показывает  реальное участие  детей в конкурсах и олимпиадах за весь год.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Расчет показателя</t>
    </r>
    <r>
      <rPr>
        <sz val="12"/>
        <rFont val="Times New Roman"/>
        <family val="1"/>
      </rPr>
      <t>: 5537 (количество детей,  принявших участие в олимпиадах и конкурсах различного уровня):9854 (количество детей, охваченных дополнительными образовательными программами  в учреждениях дополнительного образования)*100 = 56,2</t>
    </r>
  </si>
  <si>
    <r>
      <t xml:space="preserve">Превышение показателя связано с выпуском детей после оказания им специализированной помощи в течение 9 месяцев 2016 года.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Расчет показателя:</t>
    </r>
    <r>
      <rPr>
        <sz val="12"/>
        <rFont val="Times New Roman"/>
        <family val="1"/>
      </rPr>
      <t xml:space="preserve"> 189:209*100= 90,4;77(кол-во человек, выпущенных психологом)+22(количество человек, выпущенных дошкольным психологом)+32(количество человек, выпущенных  дефектологом) +58(количество человек,выпущенных логопедом) :209 (всего человек, получивших помощь (из них 171 - за 6 мес., 38 человек за август, помощь психолога)*100 =90,4</t>
    </r>
  </si>
  <si>
    <r>
      <t>Отклонение связано с тем, что расчет показателя осуществляется за               9 месяцев 2016 года.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Расчет показателя:</t>
    </r>
    <r>
      <rPr>
        <sz val="12"/>
        <rFont val="Times New Roman"/>
        <family val="1"/>
      </rPr>
      <t>1540 (количество работников, охваченных различными формам повышения квалификации) :1771( общее количество педагогических и руководящих работников)*100=87</t>
    </r>
  </si>
  <si>
    <r>
      <t xml:space="preserve">Отклонение связано с тем, что расчет показателя производится только за 9 месяцаев и учитывались только весенние и летние каникулы,что не отражает  реальную ситуацию по оздоровлению детей.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6961 (количество детей, охваченных организованным отдыхом и оздоровлением  в всесенний  и летний периоды):10049 (общее количество учащихсся школ)*100=69,3</t>
    </r>
  </si>
  <si>
    <r>
      <t xml:space="preserve">Оклонение связано с  увеличением  количества детей, приезжих  с других территорий  в округ и зарегистрированных в очереди для подучения места в текущем учебном году. Помимо этого, в очереди остаются дети,  получившие путевку в детский сад, но приказом руководителя в сад  не зачисленные.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255 (количество детей, не обеспеченных услугами дошкольного образования):6974 (общая численность детей дошкольного возраста) *100=3,6</t>
    </r>
  </si>
  <si>
    <r>
      <t>Расчет показателя:</t>
    </r>
    <r>
      <rPr>
        <sz val="12"/>
        <rFont val="Times New Roman"/>
        <family val="1"/>
      </rPr>
      <t xml:space="preserve"> 22190.8 (средняя заработная плата педагогических работников): 22251.0 (средняя заработная плата работников организаций общего образования)*100=99.7</t>
    </r>
  </si>
  <si>
    <r>
      <t>Расчет показателя:</t>
    </r>
    <r>
      <rPr>
        <sz val="12"/>
        <rFont val="Times New Roman"/>
        <family val="1"/>
      </rPr>
      <t xml:space="preserve"> 5388 (среднесписочная численность воспитанников) : 5816 (численность воспитанников по СанПиНу)*100 = 92,6</t>
    </r>
  </si>
  <si>
    <r>
      <t xml:space="preserve">Оклонение связано с  увеличением  количества детей в группах у индивидуальных предпринимателей.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Расчет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показателя</t>
    </r>
    <r>
      <rPr>
        <sz val="12"/>
        <rFont val="Times New Roman"/>
        <family val="1"/>
      </rPr>
      <t>: 12 (количество детей у индивидуальных предпринимателей): 5508 (общее количество воспитанников)*100=0,22</t>
    </r>
  </si>
  <si>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5502 (количество учащихся, окончивших учебный год на 4 и 5):8657(количество учащихся, подлежащих оцениванию)*100=63,5</t>
    </r>
  </si>
  <si>
    <r>
      <rPr>
        <sz val="12"/>
        <rFont val="Times New Roman"/>
        <family val="1"/>
      </rPr>
      <t>Изменение показателя связано с  уменьшением количества общеобразовательных организаций  в округе: ликвидирована                                      МБОУ "ООШ №18".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Расчет показателя:</t>
    </r>
    <r>
      <rPr>
        <sz val="12"/>
        <rFont val="Times New Roman"/>
        <family val="1"/>
      </rPr>
      <t xml:space="preserve"> 32 (количество школ, в которых созданы современные условия):34 (общее количество школ)*100=94,1</t>
    </r>
  </si>
  <si>
    <r>
      <t xml:space="preserve">13 человек - обучение по медицинским показаниям отложено.                                                           </t>
    </r>
    <r>
      <rPr>
        <b/>
        <sz val="12"/>
        <rFont val="Times New Roman"/>
        <family val="1"/>
      </rPr>
      <t>Расчет показателя</t>
    </r>
    <r>
      <rPr>
        <sz val="12"/>
        <rFont val="Times New Roman"/>
        <family val="1"/>
      </rPr>
      <t>: 348/361 (из них 348 -  количество детей с ОВЗ и детей-инвалидов, обучающихся в школах, 13 - не обучающихся в школах)*100=96,4</t>
    </r>
  </si>
  <si>
    <r>
      <t xml:space="preserve">Отклонение показателя связано с его расчетом за 9 месяцев, что не дает возможности освоения годового объема выделенных денежных средств.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4 705 718.75 (фактическая сумма расходов) :                                      5 586 129.91(сумма денежных средств, выделенных бюджетом)*100=84.2</t>
    </r>
  </si>
  <si>
    <r>
      <t xml:space="preserve">Отклонение связано  с расчетом показателя за 9 месяцев, что не отражает  фактическое  участие детей в мероприятиях за  год.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7130 (количество  учащихся, участвующих в мероприятиях по формированию здорового образа жини и культуры питания):10110 (общее количество детей без учета обучающихся по заочной форме)*100=70,5</t>
    </r>
  </si>
  <si>
    <r>
      <t xml:space="preserve">Отклонение показателя связано с его расчетом за 9 месяцев, что не дает возможности освоения годового объема выделенных денежных средств.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78 507.41 (фактическая сумма расходов) :                                      120 000,00 (сумма денежных средств, выделенных бюджетом)*100 = 65.4</t>
    </r>
  </si>
  <si>
    <r>
      <t>Расчет показателя:</t>
    </r>
    <r>
      <rPr>
        <sz val="12"/>
        <rFont val="Times New Roman"/>
        <family val="1"/>
      </rPr>
      <t>(10033(количество человек занимающихся в учреждениях дополнительного образования за 8 мес. 2015-2016 учебного года)*8+(8425(количество человек, занимающихся в учреждениях дополнительного образования  в сентябре 2016-2017 учебного года)*1)/9мес.=9854( средний показатель за 9 мес.) (10049(количество учащихся в школах за 8 мес. 2015-2016 учебного года)*8+(10110)(количество учащихся в школах в сентябре 2016-2017 учебного года)*1/9мес.=10055 (средний показатель за 9 мес.)     9854/10055*100=98%</t>
    </r>
  </si>
  <si>
    <r>
      <t xml:space="preserve">Отклонение связано  с расчетом показателя за 9 месяцев 2016 года, что не показывает  реальное участие  детей в конкурсах и олимпиадах за весь год.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5537 (количество детей,  принявших участие в олимпиадах и конкурсах различного уровня):                                                            9854 (количество детей, охваченных дополнительными образовательными программами  в учреждениях дополнительного образования)*100 = 56,2</t>
    </r>
  </si>
  <si>
    <r>
      <t>Расчет показателя</t>
    </r>
    <r>
      <rPr>
        <sz val="12"/>
        <rFont val="Times New Roman"/>
        <family val="1"/>
      </rPr>
      <t>: 1 031 452.19 (расход на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деятельности):                       1 277 261.4 (план по росписи на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деятельности)*100=80.8</t>
    </r>
  </si>
  <si>
    <r>
      <t>Отклонение связано  с расчетом показателя за 9 месяцев, что не показывает  реальное участие  детей в конкурсах и олимпиадах за весь год.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Расчет показателя:</t>
    </r>
    <r>
      <rPr>
        <sz val="12"/>
        <rFont val="Times New Roman"/>
        <family val="1"/>
      </rPr>
      <t>454 (общее кол-во победителей и призеров):                                                                                5537 (общее кол-во детей,  принявших участие в конкурсах)*100= 8,2</t>
    </r>
  </si>
  <si>
    <r>
      <t xml:space="preserve">Расчет показателя: </t>
    </r>
    <r>
      <rPr>
        <sz val="12"/>
        <rFont val="Times New Roman"/>
        <family val="1"/>
      </rPr>
      <t>1 136 (общее количество детей, включенных в систему выявления и развития одаренных детей) : 10 003 (общее количество  обучающихся, без учета детей "МБОУ ООШ №14  для учащихся с ОВЗ")*100=11,3</t>
    </r>
  </si>
  <si>
    <r>
      <t>Расчет показателя:</t>
    </r>
    <r>
      <rPr>
        <sz val="12"/>
        <rFont val="Times New Roman"/>
        <family val="1"/>
      </rPr>
      <t xml:space="preserve"> 17 (количество участников, получивших выше 50% от максимального балла):                     60 (общее количество участников регионального этапа)*100=28</t>
    </r>
  </si>
  <si>
    <r>
      <t xml:space="preserve">Превышение показателя связано с выпуском детей после оказания им специализированной помощи в течение  9 месяцев 2016 года.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Расчет показателя</t>
    </r>
    <r>
      <rPr>
        <sz val="12"/>
        <rFont val="Times New Roman"/>
        <family val="1"/>
      </rPr>
      <t>: 189:209*100= 90,4;77(кол-во человек,  выпущенных психологом) + 22 (количество человек, выпущенных дошкольным психологом) + 32 (количество человек, выпущенных  дефектологом)                     +58 (количество человек,выпущенных логопедом) :209 (всего человек, получивших помощь (из них 171 - за 6 мес., 38 человек за август, помощь психолога)*100 =90,4</t>
    </r>
  </si>
  <si>
    <r>
      <rPr>
        <sz val="12"/>
        <rFont val="Times New Roman"/>
        <family val="1"/>
      </rPr>
      <t xml:space="preserve">Отклонение связано  с расчетом показателя за 9 месяцев, что не отражает   реальное  количество проведенных мероприятий за год.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15 (проведено фактически за 9 месяцев 2016 года): 20 (планируется провести в 2016 году)*100=75,0</t>
    </r>
  </si>
  <si>
    <r>
      <rPr>
        <sz val="12"/>
        <rFont val="Times New Roman"/>
        <family val="1"/>
      </rPr>
      <t xml:space="preserve">Увеличение  количества получателей связано с комплектованием  школьных  логопедических пунктов и диагностического обследования детей-инвалидов.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Расчет показателя:</t>
    </r>
    <r>
      <rPr>
        <sz val="12"/>
        <rFont val="Times New Roman"/>
        <family val="1"/>
      </rPr>
      <t>1129  получателей за 6 месяцев, 57 - человек - получатели услуги за август-сентябрь, итого 1129+57=1186</t>
    </r>
  </si>
  <si>
    <r>
      <t xml:space="preserve">Расчет показателя: </t>
    </r>
    <r>
      <rPr>
        <sz val="12"/>
        <rFont val="Times New Roman"/>
        <family val="1"/>
      </rPr>
      <t>60 (количество проведенных индивидуально-ориентированных и коррекционно-развивающих программ с детьми за           9 месяцев 2016 года) :60 (общее количество индивидуально-ориентированных и коррекционно-развивающих программ с детьми)*100=100</t>
    </r>
  </si>
  <si>
    <r>
      <t xml:space="preserve">Отклонение связано с тем, что расчет показателя производится только за 9 месяцев, что не отражает  реальную картину  по проведенным мероприятиям.                           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56 (проведено фактически за 9 месяцев 2016 года): 65 (планируется провести в 2016 году)*100=86,2</t>
    </r>
  </si>
  <si>
    <r>
      <t>Отклонение связано с тем, что расчет показателя осуществляется за               9 месяцев 2016 года.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Расчет показателя:</t>
    </r>
    <r>
      <rPr>
        <sz val="12"/>
        <rFont val="Times New Roman"/>
        <family val="1"/>
      </rPr>
      <t xml:space="preserve"> 1540 (количество работников, охваченных различными формам повышения квалификации) :1771(общее количество педагогических и руководящих работников)*100=87</t>
    </r>
  </si>
  <si>
    <r>
      <t xml:space="preserve">Отклонение связано с тем что расчет показателя производится только за 9 месяцев, что не отражает  реальную ситуацию по участию работников в методических мероприятиях.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568(количество педагогов, принявших участие в мероприятиях):1771(общее кол-во педагогов)*100=32,1</t>
    </r>
  </si>
  <si>
    <r>
      <t xml:space="preserve">Отклонение связано с  подсчетом показателя за 9 месяцев, что не отражает реальный охват педагогов  профподготовкой и повышением квалификации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655(количество работников, прошедших профподготовку, повышение квалификации):1771(общее количество работников)*100= 37</t>
    </r>
  </si>
  <si>
    <r>
      <t xml:space="preserve">Отклонение связано с  подсчетом показателя за 9 месяцев, что не отражает реальный охват детей  отдыхом и оздоровлением  за целый год.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6961 (количество детей, охваченных организованным отдыхом и оздоровлением  в всесенний  и летний периоды):10049 (общее количество учащихсся школ)*100=69,3</t>
    </r>
  </si>
  <si>
    <r>
      <t xml:space="preserve">Отклонение связано с  подсчетом показателя за 9 месяцев, что не отражает реальный охват детей  отдыхом и оздоровлением  за целый год.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2152 (общее количество детей, охваченных  спортивно-досуговой деятельностью, отдыхом и оздоровлением за                                                                                         9 месяцев):10055(общее количество детей в школах за 9 месяцев)*100=21,4.                                                                                2152=(2377*8)+(348*1)/9;    10055=(10049*8)+(10110*1):9</t>
    </r>
  </si>
  <si>
    <r>
      <t xml:space="preserve">Отклонение связано с  подсчетом показателя за 9 месяцев, что не отражает реальный охват детей, находящихся в трудной жизненной ситуации, организованным  отдыхом и оздоровлением  за целый год.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2101 (общее количество детей, охваченных организованным отдыхом и оздороволением, в том числе в                                      СОК "Орленок" за 9 мес.):3790 (общее количество детей, находящихся в трудной жизненной ситуации)*100=55,4</t>
    </r>
  </si>
  <si>
    <r>
      <t>Расчет показателя:</t>
    </r>
    <r>
      <rPr>
        <sz val="12"/>
        <rFont val="Times New Roman"/>
        <family val="1"/>
      </rPr>
      <t xml:space="preserve"> 6961 (численность детей охваченных отдыхом за         9 месяцев 2016 года): 8600(численность детей планируемых к охвату отдыхом в 2016 году)*100=80,9</t>
    </r>
  </si>
  <si>
    <t>1</t>
  </si>
  <si>
    <t>2</t>
  </si>
  <si>
    <t>3</t>
  </si>
  <si>
    <t>Основное мероприятие «Мероприятия по профилактике правонарушений и преступлений»</t>
  </si>
  <si>
    <t xml:space="preserve">Основное мероприятие  «Мероприятия по обеспечению безопасности дорожного движения»  </t>
  </si>
  <si>
    <t>Мероприятие 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</si>
  <si>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Мероприятие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</si>
  <si>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Основное мероприятие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</si>
  <si>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</si>
  <si>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Основное мероприятие «Организация транспортного обслуживания населения в пригородном межмуниципальном сообщении»</t>
  </si>
  <si>
    <t>Основное мероприятие "Мероприятия,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воспитание"</t>
  </si>
  <si>
    <t>Основное мероприятие «Создание и организация деятельности территориальной комиссии по делам несовершеннолетних и защите их прав»</t>
  </si>
  <si>
    <t>Основное мероприятие "Мероприятия, направленные на повышение эффективности работы системы профилактики безнадзорности и правонарушений"</t>
  </si>
  <si>
    <t xml:space="preserve"> Доля обязательств, взятых регионом по субсидированию первоначального взноса по выданным кредитам, %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</si>
  <si>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программам, %</t>
  </si>
  <si>
    <t>Охват  детей,  получающих дополнительное образование  в детских школах искусств, подведомственных управлению культуры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</si>
  <si>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деятельности, %</t>
  </si>
  <si>
    <t>Основное мероприятие "Реализация мероприятий по обеспечению жильем молодых семей в рамках подпрограммы Обеспечение жильем молодых семей муниципальной программы "Молодежь Губкинского городского округа на 2014–2020 годы"</t>
  </si>
  <si>
    <t>4.4.5.</t>
  </si>
  <si>
    <t xml:space="preserve"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
</t>
  </si>
  <si>
    <t>прогрессивный</t>
  </si>
  <si>
    <t>регрессивный</t>
  </si>
  <si>
    <t>Количество социальных услуг, оказанных муниципальными бюджетными учреждениями социального обслуживания населения</t>
  </si>
  <si>
    <t xml:space="preserve">Соотношение  средней заработной платы социальных работников социальных и средней заработной платы в Белгородской области
</t>
  </si>
  <si>
    <t>Доля детей-сирот, детей, оставшихся без попечения родителей, в общей численности детей в возрасте 0-17 лет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</si>
  <si>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</si>
  <si>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</si>
  <si>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>Количество зданий и сооружений, объектов инженерной инфраструктуры, оборудованных с учетом потребностей инвалидов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</si>
  <si>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</si>
  <si>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</si>
  <si>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Обеспечение ежегодного уровня достижения показателей Программы</t>
  </si>
  <si>
    <t>Количество граждан, получивших услуги по оплате жилищно-коммунальных услуг в денежной форме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</si>
  <si>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</si>
  <si>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>5.1.1.1.</t>
  </si>
  <si>
    <t>5.1.1.2.</t>
  </si>
  <si>
    <t>5.1.1.3.</t>
  </si>
  <si>
    <t>Мероприятие "Оплата жилищно-коммунальных услуг отдельным категориям граждан в соответствии с Федеральным законом от 12.01.1995 г.       № 5-ФЗ «О ветеранах» (за счет субвенций из федерального бюджета)"</t>
  </si>
  <si>
    <t>Количество граждан, получивших услуги по оплате жилищно-коммунальных услуг в денежной форме в соответствии с Федеральным законом от 12.01.1995 г.        № 5-ФЗ «О ветеранах»</t>
  </si>
  <si>
    <t>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</si>
  <si>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 xml:space="preserve">Мероприятие "Оплата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бюджета)"
</t>
  </si>
  <si>
    <t>Мероприятие "Оплата жилищно-коммунальных услуг отдельным категориям граждан в соответствии с Федеральным законом от 15.05.1991 г."
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</t>
  </si>
  <si>
    <t>Количество граждан, получивших услуги по оплате жилищно-коммунальных услуг в денежной форме в соответствии  с  Федеральным законом от 15.05.1991 г. № 1244-1 «О социальной защите  граждан, подвергшихся воздействию радиации вследствие катастрофы на Чернобыльской АЭС»</t>
  </si>
  <si>
    <t>Основное  мероприятие "Оплата жилищно-коммунальных услуг отдельным категориям граждан (за счет субвенций из федерального бюджета)"</t>
  </si>
  <si>
    <t>Основное  мероприятие  "Выплата ежемесячных денежных компенсаций расходов по оплате  жилищно-коммунальных услуг ветеранам труда"</t>
  </si>
  <si>
    <t>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</si>
  <si>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Основное 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</si>
  <si>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</si>
  <si>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Основное  мероприятие "Выплата ежемесячных денежных компенсаций расходов по оплате   жилищно-коммунальных услуг многодетным семьям"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</si>
  <si>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</si>
  <si>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Основное  мероприятие  "Выплата ежемесячных денежных компенсаций расходов по оплате   жилищно-коммунальных услуг иным категориям граждан"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</si>
  <si>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</si>
  <si>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Основное  мероприятие "Предоставление гражданам адресных субсидий на оплату жилого помещения и коммунальных услуг"</t>
  </si>
  <si>
    <t>Количество граждан, получивших услуги по выплате адресных субсидий на оплату жилья и коммунальных услуг</t>
  </si>
  <si>
    <t>Основное 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</si>
  <si>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Основное  мероприятие  "Осуществление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</si>
  <si>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Основное  мероприятие "Социальная поддержка Героев Социалистического Труда и полных кавалеров ордена Трудовой Славы"
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</si>
  <si>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</si>
  <si>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</si>
  <si>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>Количество Героев Социалистического Труда и полных кавалеров ордена Трудовой Славы, получивших социальную поддержку</t>
  </si>
  <si>
    <t>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</si>
  <si>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Количество ветеранов труда, ветеранов военной службы, получивших услуги по оплате ежемесячных денежных выплат</t>
  </si>
  <si>
    <t>Количество тружеников тыла, получивших услуги по оплате ежемесячных денежных выплат</t>
  </si>
  <si>
    <t>Основное  мероприятие 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</si>
  <si>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Основное  мероприятие  "Осуществление мер соцзащиты многодетных семей (приобретение школьной формы первоклассникам, питание и оплата проезда школьников)"</t>
  </si>
  <si>
    <t>Количество многодетных семей,  получивших услуги по выплате субсидий</t>
  </si>
  <si>
    <t xml:space="preserve">Основное  мероприятие  "Оплата ежемесячных денежных выплат  реабилитированным лицам"
</t>
  </si>
  <si>
    <t>Количество реабилитированных лиц, получивших услуги по оплате ежемесячных денежных выплат</t>
  </si>
  <si>
    <t>Основное  мероприятие "Оплата ежемесячных денежных выплат лицам, признанным пострадавшими от политических репрессий"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</si>
  <si>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</si>
  <si>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Основное  мероприятие "Оплата ежемесячных денежных выплат  лицам, родившимся в период с 22 июня 1923 года по 3 сентября 1945 года (Дети войны)"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</si>
  <si>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</si>
  <si>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Основное  мероприятие  "Выплата субсидий ветеранам боевых действий и  другим категориям военнослужащих"</t>
  </si>
  <si>
    <t>Количество ветеранов боевых действий и других категорий военнослужащих,  получивших услуги по выплате субсидий</t>
  </si>
  <si>
    <t>Основное  мероприятие  "Осуществление мер соцзащиты многодетных семей (оплата услуг связи)"</t>
  </si>
  <si>
    <t>Основное  мероприятие  "Оплата ежемесячных денежных выплат  ветеранам труда, ветеранам военной службы"</t>
  </si>
  <si>
    <t>Основное  мероприятие  "Оплата ежемесячных денежных выплат труженикам тыла"</t>
  </si>
  <si>
    <t>Количество обучающихся, получивших меру социальной защиты многодетных семей по обеспечению школьной формой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</si>
  <si>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</si>
  <si>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</si>
  <si>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</si>
  <si>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Основное  мероприятие 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</si>
  <si>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</si>
  <si>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</si>
  <si>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 мероприятие "Выплата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</si>
  <si>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>Количество малоимущих граждан и граждан, оказавшихся в тяжелой жизненной ситуации, получивших услуги на выплату пособий</t>
  </si>
  <si>
    <t>Основное  мероприятие  "Выплата пособий малоимущим гражданам и гражданам, оказавшимся в тяжелой жизненной ситуации"</t>
  </si>
  <si>
    <t>Количество граждан, получивших услуги на предоставление материальной и иной помощи для погребения</t>
  </si>
  <si>
    <t>Основное  мероприятие "Предоставление материальной и иной помощи для погребения"</t>
  </si>
  <si>
    <t>Основное  мероприятие 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</si>
  <si>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</si>
  <si>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Основное  мероприятие 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</si>
  <si>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Количество реализованных проездных билетов на территории Губкинского городского округа</t>
  </si>
  <si>
    <t>Основное  мероприятия 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</si>
  <si>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 xml:space="preserve">Количество граждан, имеющих детей, получивших меры социальной поддержки по выплате ежемесячного пособия, </t>
  </si>
  <si>
    <t>Основное  мероприятие  "Выплата ежемесячных пособий гражданам, имеющим детей"</t>
  </si>
  <si>
    <t>5.1.25.</t>
  </si>
  <si>
    <t>5.1.27.1.</t>
  </si>
  <si>
    <t>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</si>
  <si>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 xml:space="preserve">Количество пригородных маршрутов с небольшой интенсивностью пассажиропотока </t>
  </si>
  <si>
    <t xml:space="preserve">Количество реализованных проездных билетов на территории Губкинского городского округа,  </t>
  </si>
  <si>
    <t>Мероприятие  "Предоставление права приобретения единого социального проездного билета с разовыми социальными проездными талонами"</t>
  </si>
  <si>
    <t>Основное  мероприятие  "Мероприятия по социальной поддержке некоторых категорий граждан"</t>
  </si>
  <si>
    <t>Основное  мероприятие "Предоставление ежемесячного пособия Почетным гражданам города Губкина и Губкинского района"</t>
  </si>
  <si>
    <t>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</si>
  <si>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</si>
  <si>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</si>
  <si>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 xml:space="preserve">Основное  мероприятие  "Выплата пенсии за выслугу лет лицам, замещавшим  муниципальные должности и должности муниципальной службы" </t>
  </si>
  <si>
    <t>Количество членов  народной дружины, получающих разовые проездные талоны</t>
  </si>
  <si>
    <t>Мероприятие  "Предоставление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дружины"</t>
  </si>
  <si>
    <t>5.1.27.2.</t>
  </si>
  <si>
    <t>Мероприятие  "Организация  мероприятий  по подготовке и проведению празднования годовщины Победы в Великой Отечественной войне 1941-1945 гг."</t>
  </si>
  <si>
    <t>Количество ветеранов Великой Отечественной войны, которым вручены персональные поздравления Президента РФ,</t>
  </si>
  <si>
    <t>Мероприятие  "Организация вручения персональных поздравлений Президента РФ ветеранам Великой Отечественной войны"</t>
  </si>
  <si>
    <t>5.1.30.1.</t>
  </si>
  <si>
    <t>5.1.30.2.</t>
  </si>
  <si>
    <t>5.1.30.3.</t>
  </si>
  <si>
    <t xml:space="preserve">Количество ветеранов Великой Отечественной войны,  принявших участие в мероприятиях по проведению празднования годвщин Победы в Великой Отечественной войне 1941-1945 гг., </t>
  </si>
  <si>
    <t>Мероприятие  "Организация мероприятий по проведению Дня памяти погибших в радиационных авариях и катастрофах"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</si>
  <si>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Федерации"</t>
  </si>
  <si>
    <t>Количество семей, родивших третьего и последующих детей, получивших материнский (семейный) капитал,</t>
  </si>
  <si>
    <t xml:space="preserve"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
</t>
  </si>
  <si>
    <t>Количество граждан, подвергшихся радиации, получивших пособия и компенсации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</si>
  <si>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</si>
  <si>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</t>
  </si>
  <si>
    <t>Мероприятие  "Организация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конфликтах"</t>
  </si>
  <si>
    <t>Количество граждан, пострадавших в результате радиационных катастроф, принявших участие в мероприятиях</t>
  </si>
  <si>
    <t>5.1.30.4.</t>
  </si>
  <si>
    <t xml:space="preserve">Основное мероприятие "Количество женщин, получивших единовременную адресную материальную помощь, находящимся в трудной жизненной ситуации и сохранившим беременность" </t>
  </si>
  <si>
    <t xml:space="preserve">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</si>
  <si>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Количество неработающих пенсионеров, которым оказана адресная социальная помощь на газификацию домовладений,</t>
  </si>
  <si>
    <t xml:space="preserve">Выплата единовременной адресной материальной помощи женщинам, находящимся в трудной жизненной ситуациии сохранившим беременность  
</t>
  </si>
  <si>
    <t xml:space="preserve"> Количество  социальных услуг, оказанных муниципальными бюджетными учреждениями социального обслуживания населения </t>
  </si>
  <si>
    <t>Соотношение  средней заработной платы социальных работников и средней заработной платы в Белгородской области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</si>
  <si>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</si>
  <si>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>Уровень выполнения параметров доведенных муниципальных заданий</t>
  </si>
  <si>
    <t>Соотношение  средней заработной платы социальных работников и средней заработной платы в Белгородской области,</t>
  </si>
  <si>
    <t xml:space="preserve"> Доля детей-сирот, детей, оставшихся без попечения родителей, в общей численности детей в возрасте 0-17 лет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</si>
  <si>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</si>
  <si>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категорий</t>
  </si>
  <si>
    <t xml:space="preserve">
 Доля детей-сирот, детей, оставшихся без попечения родителей, в общей численности детей в возрасте 0-17 лет
</t>
  </si>
  <si>
    <t xml:space="preserve">
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</si>
  <si>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5.3.1.1.</t>
  </si>
  <si>
    <t>Мероприятие "Выплата единовременного пособия при всех формах устройства детей, лишенных родительского попечения, в семью "</t>
  </si>
  <si>
    <t>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</si>
  <si>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Мероприятие "Осуществление мер по социальной защите граждан, являющихся усыновителями" </t>
  </si>
  <si>
    <t>Количество граждан, являющихся усыновителями, получивших меры социальной поддержки,</t>
  </si>
  <si>
    <t xml:space="preserve">Мероприятие "Содержание ребенка в семье опекуна и приемной семье, а также вознаграждение, причитающееся приемному родителю" </t>
  </si>
  <si>
    <t>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</si>
  <si>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 xml:space="preserve">Мероприятие "Социальная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ремонт" </t>
  </si>
  <si>
    <t>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</si>
  <si>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образования"</t>
  </si>
  <si>
    <t>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</si>
  <si>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5.3.1.2.</t>
  </si>
  <si>
    <t>5.3.1.3.</t>
  </si>
  <si>
    <t>5.3.1.4.</t>
  </si>
  <si>
    <t>Мероприятие  "Выплата денежной премии матерям, награжденным  медалью  «За материнские заслуги» (в соответствии с Положением о медали «За материнские заслуги», утвержденным решением Губкинского территориального Совета депутатов от 29.06.2007 г. № 2)"</t>
  </si>
  <si>
    <t>Количество семей, принявших участие в акции «Крепка семья – крепка Россия», в качестве участников</t>
  </si>
  <si>
    <t>Мероприятие  "Организация и проведение  акции  «Крепка семья-крепка Россия»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</si>
  <si>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</si>
  <si>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5.3.3.</t>
  </si>
  <si>
    <t>5.3.3.1.</t>
  </si>
  <si>
    <t>5.3.3.2.</t>
  </si>
  <si>
    <t>Количество женщин, получивших денежную премию при награждении медалью «За материнские заслуги»</t>
  </si>
  <si>
    <t>Мероприятие "Участие в проведении мероприятий, посвященных Дню матери"</t>
  </si>
  <si>
    <t>Количество семей, принявших участие в проведении  мероприятий, посвященных Дню матери</t>
  </si>
  <si>
    <t>Мероприятие  "Участие в проведении мероприятий, посвященных Дню семьи"</t>
  </si>
  <si>
    <t xml:space="preserve">Мероприятие  "Реализация социального проекта" </t>
  </si>
  <si>
    <t xml:space="preserve">
Количество замещающих семей, воспитывающих детей-сирот, детей, оставшихся без  попечения родителей</t>
  </si>
  <si>
    <t xml:space="preserve">Количество зданий и сооружений, объектов инженерной инфраструктуры, оборудованных с учетом потребностей инвалидов </t>
  </si>
  <si>
    <t xml:space="preserve">Доля инвалидов, прошедших социально-культурную и социально-средовую реабилитацию, в общем количестве инвалидов, </t>
  </si>
  <si>
    <t>5.3.3.3.</t>
  </si>
  <si>
    <t>5.3.3.4.</t>
  </si>
  <si>
    <t>5.3.3.5.</t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</si>
  <si>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</si>
  <si>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>Мероприятие "Оснащение светофорных объектов видеозвуковой сигнализацией"</t>
  </si>
  <si>
    <t>Количество светофорных объектов, оборудованных видеозвуковой сигнализацией</t>
  </si>
  <si>
    <t>Мероприятие "Обеспечение создания специальных парковок, а также отдельных удобных парковочных мест на общих городских парковках</t>
  </si>
  <si>
    <t>Количество специальных парковок, а также отдельных удобных парковочных мест на общих городских парковках для инвалидов</t>
  </si>
  <si>
    <t>Мероприятие "Устройство пандуса и  информационной строки «Пункт назначения» в здании МБУ «Губкин ПАС»</t>
  </si>
  <si>
    <t>Количество зданий, оборудованных с учетом нужд инвалидов</t>
  </si>
  <si>
    <t>5.4.1.1.</t>
  </si>
  <si>
    <t>5.4.1.2.</t>
  </si>
  <si>
    <t>5.4.1.3.</t>
  </si>
  <si>
    <t>Основное мероприятие "Обеспечение доступности муниципальных учреждений культуры"</t>
  </si>
  <si>
    <t>Количество учреждений культуры, оборудованных с учетом нужд инвалидов</t>
  </si>
  <si>
    <t>Основное мероприятие "Повышение доступности и качества реабилитацион-ных услуг для инвалидов"</t>
  </si>
  <si>
    <t xml:space="preserve">Мероприятие "Организация работы  пункта проката средств реабилитации для граждан, постоянно действующей фотовыставки «Преодоление» и экскурсий для инвалидов"
</t>
  </si>
  <si>
    <t>Количество инвалидов, получивших технические средства реабилитации</t>
  </si>
  <si>
    <t>Мероприятие "Приобретение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клуба"  «Точка опоры»</t>
  </si>
  <si>
    <t>Количество инвалидов, охваченных культурно-досуговыми услугами</t>
  </si>
  <si>
    <t xml:space="preserve">Мероприятие "Приобретение медицинского диагностического и коррекционного оборудования для детей-инвалидов для общеобразова-тельных организа-ций Губкинского городского округа"
</t>
  </si>
  <si>
    <t>5.4.3.1.</t>
  </si>
  <si>
    <t>5.4.3.2.</t>
  </si>
  <si>
    <t>5.4.3.3.</t>
  </si>
  <si>
    <t>Охват детей-инвалидов, нуждающихся в реабилитации с помощью медицинского диагностического и коррекционного оборудования</t>
  </si>
  <si>
    <t>Мероприятие "Проведение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мероприятиях"</t>
  </si>
  <si>
    <t>Количество инвалидов, принявших участие в проведении спартакиады  по доступным для инвалидов видам спорта</t>
  </si>
  <si>
    <t>Мероприятие "Компенсация расходов 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аппарата"</t>
  </si>
  <si>
    <t>Количество инвалидов с нарушениями опорно-двигательного аппарата,  посещающих плавательный бассейн «Дельфин» по льготному абонементу</t>
  </si>
  <si>
    <t>Мероприятие "Организация оздоровительных занятий по авторской программе в плавательном бассейне «Дельфин» для школьников с особенностями физического развития"</t>
  </si>
  <si>
    <t>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</si>
  <si>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>Количество инвалидов, принявших участие в фестивалях и конкурсах</t>
  </si>
  <si>
    <t>5.4.3.4.</t>
  </si>
  <si>
    <t>5.4.3.5.</t>
  </si>
  <si>
    <t>5.4.3.6.</t>
  </si>
  <si>
    <t>5.4.3.7.</t>
  </si>
  <si>
    <t xml:space="preserve">Количество социально ориентированных некоммерческих организаций, получивших  субсидию из средств бюджета городского округа
</t>
  </si>
  <si>
    <t>Количество общественных организаций, плучивших социальный грант</t>
  </si>
  <si>
    <t>Мероприятие "Организация и проведение конкурса среди общественных организаций инвалидов на получение социального гранта «Город, доступный всем»</t>
  </si>
  <si>
    <t xml:space="preserve">Мероприятие "Организация и проведение фестивалей, конкурсов и  мероприятий для инвалидов и детей-инвалидов"
</t>
  </si>
  <si>
    <t>5.4.3.8.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</si>
  <si>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специализирован-ных жилых помещений"</t>
  </si>
  <si>
    <t>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</si>
  <si>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 xml:space="preserve">Основное мероприятие "Обеспечение жильем отдельных категорий граждан, установленных Федеральным законом от 12 января 1995г.
 №5-ФЗ «О ветеранах» в соответствии с Указом Президента РФ от 7 мая 2008 года №714 «Об обеспечении жильем ветеранов ВОВ 1941-1945гг.»
</t>
  </si>
  <si>
    <t>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</si>
  <si>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 xml:space="preserve">Основное мероприятие "Обеспечение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
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</si>
  <si>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</si>
  <si>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Обеспечение ежегодного уровня достижения показателей Программы
</t>
  </si>
  <si>
    <t xml:space="preserve">
Уровень ежегодного достижения показателей Программы</t>
  </si>
  <si>
    <t>Основное мероприятие "Осуществление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родителей"</t>
  </si>
  <si>
    <t xml:space="preserve">Уровень достижения показателей подпрограммы 3  </t>
  </si>
  <si>
    <t>Основное мероприятие "Осуществление деятельности по опеке и попечительству в отношении совершеннолетних лиц"</t>
  </si>
  <si>
    <t xml:space="preserve">Доля граждан, устроенных под опеку, от общего числа граждан 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</si>
  <si>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</si>
  <si>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</si>
  <si>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Основное мероприятие "Организация предоставления социального пособия на погребение"</t>
  </si>
  <si>
    <t>Количество граждан, получивших услуги по предоставлению материальной  помощи для погребения</t>
  </si>
  <si>
    <t>5.4.4.</t>
  </si>
  <si>
    <t>4</t>
  </si>
  <si>
    <t>8.3.1.2.</t>
  </si>
  <si>
    <t>8.3.1.3.</t>
  </si>
  <si>
    <t>8.3.1.4.</t>
  </si>
  <si>
    <t>8.3.3.2.</t>
  </si>
  <si>
    <t>8.3.3.3.</t>
  </si>
  <si>
    <t>8.3.4.</t>
  </si>
  <si>
    <t>Продолжатся сезонные работы в 4 квартале 2016 года.</t>
  </si>
  <si>
    <t>9.3.5.</t>
  </si>
  <si>
    <t>9.5.5.</t>
  </si>
  <si>
    <t>Муниципальные контракты заключены, выполнение работ планируется в 4 квартале 2016 года.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</si>
  <si>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</si>
  <si>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</si>
  <si>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</si>
  <si>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</si>
  <si>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</si>
  <si>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 xml:space="preserve"> Площадь территории, убираемой механизированным способом</t>
  </si>
  <si>
    <t>Основное мероприятие «Благоустройство дворовых территорий»</t>
  </si>
  <si>
    <t>Уровень поеазателя годовой</t>
  </si>
  <si>
    <t>тыс.руб.</t>
  </si>
  <si>
    <t>По состоянию на 01.10.2016 года заключено 10 договоров аренды ранее неиспользуемого муниципального имущества и нестационарных объектов.</t>
  </si>
  <si>
    <t>Подпрограмма 2 «Развитие земельных  отношений в Губкинском городском округе на 2014-2020 годы»</t>
  </si>
  <si>
    <t>Подпрограмма 1 «Развитие имущественных отношений в Губкинском городском округе на 2014-2020 годы»</t>
  </si>
  <si>
    <t>12.3.3.</t>
  </si>
  <si>
    <t>Из запланированных на год 94000 услуг оказаны 75731</t>
  </si>
  <si>
    <t>Дополнительно за  3 квартал 2016 г. заключено 987 договора аренды земельных участков на сумму 22 144,6 тыс.руб</t>
  </si>
  <si>
    <t>Согласно обращениям юридических и физических лиц, заключено 33 договора купли-продажи земельных участков</t>
  </si>
  <si>
    <t>Проведены 80 оценок права аренды земельных участков, проведена экспертиза рыночной стоимости 3 земельных участков</t>
  </si>
  <si>
    <t xml:space="preserve"> 28,2 раз</t>
  </si>
  <si>
    <t>Согласно журналу проверок, осуществлено 185 выездных проверок</t>
  </si>
  <si>
    <t>Из 30 запланированных проведены фактически 24 проверок</t>
  </si>
  <si>
    <t>кол-во проверок</t>
  </si>
  <si>
    <t>Из запланированных на год 2000 услуг оказаны 2495</t>
  </si>
  <si>
    <t>13.4.</t>
  </si>
  <si>
    <t>13.5.</t>
  </si>
  <si>
    <t xml:space="preserve"> обратившихся оказалось больше, чем планировалось</t>
  </si>
  <si>
    <t>обратившихся оказалось больше, чем планировалось</t>
  </si>
  <si>
    <t>исполнение предусматривается в 4 квартале 2016 г.</t>
  </si>
  <si>
    <t>исполнение предусматривается по мере проведеия мероприятий</t>
  </si>
  <si>
    <t>Общегородское мероприятие, посвященное Дню семьи не проводилось в свяи с тем. Что в январе 2016 года стартовал социальный проект, инициированный губкинским территориальным советом женщин "Мы вместе". Цель проекта привлечение к участию в культурно-массовых мероприятиях многодетных семей. 13 мая т.г. в ДК "Лебединец" состоялись фестиваль многодетных семей и подведение итогов реализации проекта, в котором приняли участие 117 многодетных губкинских семей.</t>
  </si>
  <si>
    <t xml:space="preserve">Доля благоустроенных дворовых территорий в общем количестве дворовых территорий многоквартирных домов                         </t>
  </si>
  <si>
    <t xml:space="preserve">Количество капитально отремонтированных  придомовых  территорий и проездов к дворовым территориям многоквартирных домов                                    </t>
  </si>
  <si>
    <t>18*100/742=2,4 Несовершеннолетними совершено 18 преступлений.    За год по плану -34 преступления несовершеннолетними,   1120 - общее количество преступлений    34*100/1120=3,0</t>
  </si>
  <si>
    <t>По плану на год 817, 0 тыс. руб. Израсходовано 430,5 тыс. руб.             430,5*100/817,0= 52,7</t>
  </si>
  <si>
    <t xml:space="preserve">(179+318)*100000/119480=416,0    179 - с диагнозом "наркомания", 318 - немедицинское потребление наркотиков                                                                    </t>
  </si>
  <si>
    <t>Обеспечение молодых семей безвозмездной социальной выплатой на улучшение жилищных условий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</si>
</sst>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_ ;[Red]\-#,##0.0\ "/>
    <numFmt numFmtId="195" formatCode="#,##0.0_ ;\-#,##0.0\ "/>
    <numFmt numFmtId="196" formatCode="#,##0.0"/>
    <numFmt numFmtId="197" formatCode="0.0%"/>
    <numFmt numFmtId="198" formatCode="_-* #,##0.0_р_._-;\-* #,##0.0_р_._-;_-* &quot;-&quot;?_р_._-;_-@_-"/>
    <numFmt numFmtId="199" formatCode="_-* #,##0.00_р_._-;\-* #,##0.00_р_._-;_-* &quot;-&quot;_р_._-;_-@_-"/>
    <numFmt numFmtId="200" formatCode="#,##0.000"/>
    <numFmt numFmtId="201" formatCode="_(* #,##0.0_);_(* \(#,##0.0\);_(* &quot;-&quot;??_);_(@_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0"/>
    <numFmt numFmtId="208" formatCode="0.00000000"/>
    <numFmt numFmtId="209" formatCode="#,##0.00_ ;[Red]\-#,##0.00\ "/>
    <numFmt numFmtId="210" formatCode="#,##0.00_ ;\-#,##0.00\ "/>
    <numFmt numFmtId="211" formatCode="_(* #,##0_);_(* \(#,##0\);_(* &quot;-&quot;??_);_(@_)"/>
    <numFmt numFmtId="212" formatCode="0.0000000000"/>
    <numFmt numFmtId="213" formatCode="0.00000000000"/>
    <numFmt numFmtId="214" formatCode="#,##0_ ;\-#,##0\ "/>
    <numFmt numFmtId="215" formatCode="_-* #,##0.0\ _₽_-;\-* #,##0.0\ _₽_-;_-* &quot;-&quot;?\ _₽_-;_-@_-"/>
    <numFmt numFmtId="216" formatCode="_-* #,##0.0_р_._-;\-* #,##0.0_р_._-;_-* &quot;-&quot;??_р_._-;_-@_-"/>
    <numFmt numFmtId="217" formatCode="_-* #,##0_р_._-;\-* #,##0_р_._-;_-* &quot;-&quot;??_р_._-;_-@_-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193" fontId="2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7" fontId="2" fillId="0" borderId="10" xfId="68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6" fontId="2" fillId="0" borderId="10" xfId="65" applyNumberFormat="1" applyFont="1" applyFill="1" applyBorder="1" applyAlignment="1">
      <alignment horizontal="center" vertical="center" wrapText="1"/>
    </xf>
    <xf numFmtId="210" fontId="2" fillId="0" borderId="10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197" fontId="2" fillId="0" borderId="10" xfId="65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6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96" fontId="2" fillId="0" borderId="0" xfId="0" applyNumberFormat="1" applyFont="1" applyAlignment="1">
      <alignment vertical="center" wrapText="1"/>
    </xf>
    <xf numFmtId="4" fontId="2" fillId="34" borderId="0" xfId="0" applyNumberFormat="1" applyFont="1" applyFill="1" applyAlignment="1">
      <alignment vertical="center" wrapText="1"/>
    </xf>
    <xf numFmtId="4" fontId="2" fillId="37" borderId="0" xfId="0" applyNumberFormat="1" applyFont="1" applyFill="1" applyAlignment="1">
      <alignment vertical="center" wrapText="1"/>
    </xf>
    <xf numFmtId="0" fontId="2" fillId="37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96" fontId="2" fillId="0" borderId="10" xfId="68" applyNumberFormat="1" applyFont="1" applyFill="1" applyBorder="1" applyAlignment="1">
      <alignment horizontal="center" vertical="center" wrapText="1"/>
    </xf>
    <xf numFmtId="214" fontId="2" fillId="0" borderId="10" xfId="68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7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1" fillId="15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left" vertical="center" wrapText="1"/>
    </xf>
    <xf numFmtId="4" fontId="1" fillId="38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left" vertical="center" wrapText="1"/>
    </xf>
    <xf numFmtId="4" fontId="3" fillId="9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6" borderId="10" xfId="0" applyFont="1" applyFill="1" applyBorder="1" applyAlignment="1">
      <alignment horizontal="justify" vertical="top"/>
    </xf>
    <xf numFmtId="0" fontId="2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justify"/>
    </xf>
    <xf numFmtId="0" fontId="1" fillId="0" borderId="0" xfId="0" applyFont="1" applyFill="1" applyAlignment="1">
      <alignment vertical="center" wrapText="1"/>
    </xf>
    <xf numFmtId="0" fontId="2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4" fontId="1" fillId="9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4" fontId="3" fillId="15" borderId="10" xfId="0" applyNumberFormat="1" applyFont="1" applyFill="1" applyBorder="1" applyAlignment="1">
      <alignment horizontal="center" wrapText="1"/>
    </xf>
    <xf numFmtId="4" fontId="3" fillId="15" borderId="10" xfId="68" applyNumberFormat="1" applyFont="1" applyFill="1" applyBorder="1" applyAlignment="1">
      <alignment horizontal="center" wrapText="1"/>
    </xf>
    <xf numFmtId="4" fontId="1" fillId="15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68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4" fillId="0" borderId="10" xfId="68" applyNumberFormat="1" applyFont="1" applyFill="1" applyBorder="1" applyAlignment="1">
      <alignment horizontal="center" wrapText="1"/>
    </xf>
    <xf numFmtId="4" fontId="2" fillId="0" borderId="10" xfId="68" applyNumberFormat="1" applyFont="1" applyFill="1" applyBorder="1" applyAlignment="1">
      <alignment horizontal="center" wrapText="1"/>
    </xf>
    <xf numFmtId="4" fontId="2" fillId="0" borderId="10" xfId="68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1" fillId="0" borderId="10" xfId="68" applyNumberFormat="1" applyFont="1" applyFill="1" applyBorder="1" applyAlignment="1">
      <alignment horizontal="center"/>
    </xf>
    <xf numFmtId="4" fontId="2" fillId="34" borderId="10" xfId="68" applyNumberFormat="1" applyFont="1" applyFill="1" applyBorder="1" applyAlignment="1">
      <alignment horizontal="center"/>
    </xf>
    <xf numFmtId="4" fontId="1" fillId="36" borderId="10" xfId="68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1" fillId="0" borderId="10" xfId="68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" fontId="1" fillId="39" borderId="10" xfId="53" applyNumberFormat="1" applyFont="1" applyFill="1" applyBorder="1" applyAlignment="1">
      <alignment horizontal="center"/>
      <protection/>
    </xf>
    <xf numFmtId="4" fontId="1" fillId="15" borderId="10" xfId="68" applyNumberFormat="1" applyFont="1" applyFill="1" applyBorder="1" applyAlignment="1">
      <alignment horizontal="center" wrapText="1"/>
    </xf>
    <xf numFmtId="4" fontId="1" fillId="39" borderId="10" xfId="0" applyNumberFormat="1" applyFont="1" applyFill="1" applyBorder="1" applyAlignment="1" applyProtection="1">
      <alignment horizontal="center" wrapText="1"/>
      <protection/>
    </xf>
    <xf numFmtId="4" fontId="1" fillId="39" borderId="10" xfId="61" applyNumberFormat="1" applyFont="1" applyFill="1" applyBorder="1" applyAlignment="1" applyProtection="1">
      <alignment horizontal="center" wrapText="1"/>
      <protection/>
    </xf>
    <xf numFmtId="4" fontId="1" fillId="39" borderId="10" xfId="53" applyNumberFormat="1" applyFont="1" applyFill="1" applyBorder="1" applyAlignment="1" applyProtection="1">
      <alignment horizontal="center" wrapText="1"/>
      <protection/>
    </xf>
    <xf numFmtId="4" fontId="1" fillId="39" borderId="10" xfId="0" applyNumberFormat="1" applyFont="1" applyFill="1" applyBorder="1" applyAlignment="1">
      <alignment horizontal="center"/>
    </xf>
    <xf numFmtId="4" fontId="1" fillId="40" borderId="10" xfId="0" applyNumberFormat="1" applyFont="1" applyFill="1" applyBorder="1" applyAlignment="1">
      <alignment horizontal="center"/>
    </xf>
    <xf numFmtId="4" fontId="1" fillId="40" borderId="10" xfId="53" applyNumberFormat="1" applyFont="1" applyFill="1" applyBorder="1" applyAlignment="1">
      <alignment horizontal="center"/>
      <protection/>
    </xf>
    <xf numFmtId="4" fontId="2" fillId="0" borderId="10" xfId="0" applyNumberFormat="1" applyFont="1" applyBorder="1" applyAlignment="1">
      <alignment horizontal="center" wrapText="1"/>
    </xf>
    <xf numFmtId="4" fontId="2" fillId="41" borderId="10" xfId="0" applyNumberFormat="1" applyFont="1" applyFill="1" applyBorder="1" applyAlignment="1" applyProtection="1">
      <alignment horizontal="center" wrapText="1"/>
      <protection/>
    </xf>
    <xf numFmtId="4" fontId="2" fillId="41" borderId="10" xfId="0" applyNumberFormat="1" applyFont="1" applyFill="1" applyBorder="1" applyAlignment="1">
      <alignment horizontal="center"/>
    </xf>
    <xf numFmtId="4" fontId="2" fillId="41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4" fontId="1" fillId="38" borderId="10" xfId="57" applyNumberFormat="1" applyFont="1" applyFill="1" applyBorder="1" applyAlignment="1" applyProtection="1">
      <alignment horizontal="center" wrapText="1"/>
      <protection/>
    </xf>
    <xf numFmtId="4" fontId="1" fillId="38" borderId="10" xfId="0" applyNumberFormat="1" applyFont="1" applyFill="1" applyBorder="1" applyAlignment="1">
      <alignment horizontal="center"/>
    </xf>
    <xf numFmtId="4" fontId="2" fillId="41" borderId="10" xfId="57" applyNumberFormat="1" applyFont="1" applyFill="1" applyBorder="1" applyAlignment="1" applyProtection="1">
      <alignment horizontal="center" wrapText="1"/>
      <protection/>
    </xf>
    <xf numFmtId="4" fontId="2" fillId="41" borderId="10" xfId="58" applyNumberFormat="1" applyFont="1" applyFill="1" applyBorder="1" applyAlignment="1" applyProtection="1">
      <alignment horizontal="center" wrapText="1"/>
      <protection/>
    </xf>
    <xf numFmtId="4" fontId="2" fillId="34" borderId="10" xfId="0" applyNumberFormat="1" applyFont="1" applyFill="1" applyBorder="1" applyAlignment="1">
      <alignment horizontal="center" wrapText="1"/>
    </xf>
    <xf numFmtId="4" fontId="2" fillId="41" borderId="10" xfId="59" applyNumberFormat="1" applyFont="1" applyFill="1" applyBorder="1" applyAlignment="1" applyProtection="1">
      <alignment horizontal="center" wrapText="1"/>
      <protection/>
    </xf>
    <xf numFmtId="4" fontId="2" fillId="41" borderId="10" xfId="60" applyNumberFormat="1" applyFont="1" applyFill="1" applyBorder="1" applyAlignment="1" applyProtection="1">
      <alignment horizontal="center" wrapText="1"/>
      <protection/>
    </xf>
    <xf numFmtId="4" fontId="1" fillId="34" borderId="10" xfId="0" applyNumberFormat="1" applyFont="1" applyFill="1" applyBorder="1" applyAlignment="1">
      <alignment horizontal="center" wrapText="1"/>
    </xf>
    <xf numFmtId="4" fontId="1" fillId="38" borderId="10" xfId="53" applyNumberFormat="1" applyFont="1" applyFill="1" applyBorder="1" applyAlignment="1" applyProtection="1">
      <alignment horizontal="center" wrapText="1"/>
      <protection/>
    </xf>
    <xf numFmtId="4" fontId="1" fillId="38" borderId="10" xfId="61" applyNumberFormat="1" applyFont="1" applyFill="1" applyBorder="1" applyAlignment="1" applyProtection="1">
      <alignment horizontal="center" wrapText="1"/>
      <protection/>
    </xf>
    <xf numFmtId="4" fontId="1" fillId="38" borderId="10" xfId="54" applyNumberFormat="1" applyFont="1" applyFill="1" applyBorder="1" applyAlignment="1" applyProtection="1">
      <alignment horizontal="center" wrapText="1"/>
      <protection/>
    </xf>
    <xf numFmtId="4" fontId="2" fillId="41" borderId="10" xfId="54" applyNumberFormat="1" applyFont="1" applyFill="1" applyBorder="1" applyAlignment="1" applyProtection="1">
      <alignment horizontal="center" wrapText="1"/>
      <protection/>
    </xf>
    <xf numFmtId="4" fontId="2" fillId="41" borderId="10" xfId="61" applyNumberFormat="1" applyFont="1" applyFill="1" applyBorder="1" applyAlignment="1" applyProtection="1">
      <alignment horizontal="center" wrapText="1"/>
      <protection/>
    </xf>
    <xf numFmtId="4" fontId="2" fillId="41" borderId="10" xfId="53" applyNumberFormat="1" applyFont="1" applyFill="1" applyBorder="1" applyAlignment="1" applyProtection="1">
      <alignment horizontal="center" wrapText="1"/>
      <protection/>
    </xf>
    <xf numFmtId="4" fontId="48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 wrapText="1"/>
    </xf>
    <xf numFmtId="4" fontId="3" fillId="9" borderId="10" xfId="0" applyNumberFormat="1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 applyProtection="1">
      <alignment horizontal="center" wrapText="1"/>
      <protection/>
    </xf>
    <xf numFmtId="4" fontId="1" fillId="34" borderId="10" xfId="0" applyNumberFormat="1" applyFont="1" applyFill="1" applyBorder="1" applyAlignment="1" applyProtection="1">
      <alignment horizontal="center" wrapText="1"/>
      <protection/>
    </xf>
    <xf numFmtId="4" fontId="2" fillId="0" borderId="10" xfId="0" applyNumberFormat="1" applyFont="1" applyFill="1" applyBorder="1" applyAlignment="1" applyProtection="1">
      <alignment horizontal="center" wrapText="1"/>
      <protection/>
    </xf>
    <xf numFmtId="4" fontId="47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2" fontId="47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4" fontId="1" fillId="9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vertical="center" wrapText="1"/>
      <protection/>
    </xf>
    <xf numFmtId="3" fontId="2" fillId="34" borderId="10" xfId="55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0" fontId="2" fillId="36" borderId="10" xfId="0" applyNumberFormat="1" applyFont="1" applyFill="1" applyBorder="1" applyAlignment="1">
      <alignment horizontal="justify" vertical="top"/>
    </xf>
    <xf numFmtId="0" fontId="2" fillId="36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36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 horizontal="left" vertical="justify"/>
    </xf>
    <xf numFmtId="0" fontId="2" fillId="36" borderId="10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justify" vertical="justify"/>
    </xf>
    <xf numFmtId="49" fontId="2" fillId="36" borderId="10" xfId="0" applyNumberFormat="1" applyFont="1" applyFill="1" applyBorder="1" applyAlignment="1">
      <alignment horizontal="justify" vertical="top"/>
    </xf>
    <xf numFmtId="0" fontId="2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justify" vertical="top" wrapText="1"/>
    </xf>
    <xf numFmtId="0" fontId="1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 shrinkToFit="1"/>
    </xf>
    <xf numFmtId="0" fontId="2" fillId="34" borderId="10" xfId="0" applyFont="1" applyFill="1" applyBorder="1" applyAlignment="1">
      <alignment horizontal="left" wrapText="1"/>
    </xf>
    <xf numFmtId="0" fontId="2" fillId="0" borderId="10" xfId="56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right" vertical="center"/>
    </xf>
    <xf numFmtId="49" fontId="2" fillId="36" borderId="10" xfId="0" applyNumberFormat="1" applyFont="1" applyFill="1" applyBorder="1" applyAlignment="1">
      <alignment horizontal="right" vertical="center"/>
    </xf>
    <xf numFmtId="0" fontId="2" fillId="36" borderId="10" xfId="0" applyNumberFormat="1" applyFont="1" applyFill="1" applyBorder="1" applyAlignment="1">
      <alignment horizontal="right" vertical="center"/>
    </xf>
    <xf numFmtId="1" fontId="2" fillId="36" borderId="10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wrapText="1"/>
    </xf>
    <xf numFmtId="16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193" fontId="2" fillId="34" borderId="10" xfId="55" applyNumberFormat="1" applyFont="1" applyFill="1" applyBorder="1" applyAlignment="1">
      <alignment horizontal="center" vertical="center" wrapText="1"/>
      <protection/>
    </xf>
    <xf numFmtId="217" fontId="2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2" fillId="0" borderId="13" xfId="0" applyFont="1" applyBorder="1" applyAlignment="1">
      <alignment horizontal="left" vertical="justify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justify"/>
    </xf>
    <xf numFmtId="0" fontId="1" fillId="0" borderId="12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horizontal="left" vertical="justify"/>
    </xf>
    <xf numFmtId="0" fontId="1" fillId="36" borderId="11" xfId="0" applyFont="1" applyFill="1" applyBorder="1" applyAlignment="1">
      <alignment horizontal="left" vertical="justify"/>
    </xf>
    <xf numFmtId="0" fontId="1" fillId="36" borderId="12" xfId="0" applyFont="1" applyFill="1" applyBorder="1" applyAlignment="1">
      <alignment horizontal="left" vertical="justify"/>
    </xf>
    <xf numFmtId="0" fontId="1" fillId="36" borderId="13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6" borderId="11" xfId="0" applyFont="1" applyFill="1" applyBorder="1" applyAlignment="1">
      <alignment horizontal="left" vertical="justify" wrapText="1"/>
    </xf>
    <xf numFmtId="0" fontId="1" fillId="36" borderId="12" xfId="0" applyFont="1" applyFill="1" applyBorder="1" applyAlignment="1">
      <alignment horizontal="left" vertical="justify" wrapText="1"/>
    </xf>
    <xf numFmtId="0" fontId="1" fillId="36" borderId="13" xfId="0" applyFont="1" applyFill="1" applyBorder="1" applyAlignment="1">
      <alignment horizontal="left" vertical="justify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justify"/>
    </xf>
    <xf numFmtId="0" fontId="1" fillId="36" borderId="12" xfId="0" applyFont="1" applyFill="1" applyBorder="1" applyAlignment="1">
      <alignment horizontal="center" vertical="justify"/>
    </xf>
    <xf numFmtId="0" fontId="1" fillId="36" borderId="13" xfId="0" applyFont="1" applyFill="1" applyBorder="1" applyAlignment="1">
      <alignment horizontal="center" vertical="justify"/>
    </xf>
    <xf numFmtId="0" fontId="1" fillId="36" borderId="11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1" fillId="36" borderId="13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 vertical="justify" wrapText="1"/>
    </xf>
    <xf numFmtId="0" fontId="2" fillId="36" borderId="12" xfId="0" applyFont="1" applyFill="1" applyBorder="1" applyAlignment="1">
      <alignment horizontal="left" vertical="justify" wrapText="1"/>
    </xf>
    <xf numFmtId="0" fontId="2" fillId="36" borderId="13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53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left" wrapText="1"/>
    </xf>
    <xf numFmtId="0" fontId="1" fillId="36" borderId="12" xfId="0" applyFont="1" applyFill="1" applyBorder="1" applyAlignment="1">
      <alignment horizontal="left" wrapText="1"/>
    </xf>
    <xf numFmtId="0" fontId="1" fillId="36" borderId="13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/>
    </xf>
    <xf numFmtId="0" fontId="2" fillId="36" borderId="12" xfId="0" applyFont="1" applyFill="1" applyBorder="1" applyAlignment="1">
      <alignment horizontal="left" vertical="top"/>
    </xf>
    <xf numFmtId="0" fontId="2" fillId="36" borderId="13" xfId="0" applyFont="1" applyFill="1" applyBorder="1" applyAlignment="1">
      <alignment horizontal="left" vertical="top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left" vertical="top"/>
    </xf>
    <xf numFmtId="0" fontId="1" fillId="36" borderId="12" xfId="0" applyFont="1" applyFill="1" applyBorder="1" applyAlignment="1">
      <alignment horizontal="left" vertical="top"/>
    </xf>
    <xf numFmtId="0" fontId="1" fillId="36" borderId="13" xfId="0" applyFont="1" applyFill="1" applyBorder="1" applyAlignment="1">
      <alignment horizontal="left" vertical="top"/>
    </xf>
    <xf numFmtId="0" fontId="1" fillId="36" borderId="11" xfId="0" applyFont="1" applyFill="1" applyBorder="1" applyAlignment="1">
      <alignment horizontal="center" vertical="justify" wrapText="1"/>
    </xf>
    <xf numFmtId="0" fontId="1" fillId="36" borderId="12" xfId="0" applyFont="1" applyFill="1" applyBorder="1" applyAlignment="1">
      <alignment horizontal="center" vertical="justify" wrapText="1"/>
    </xf>
    <xf numFmtId="0" fontId="1" fillId="36" borderId="13" xfId="0" applyFont="1" applyFill="1" applyBorder="1" applyAlignment="1">
      <alignment horizontal="center" vertical="justify" wrapText="1"/>
    </xf>
    <xf numFmtId="0" fontId="1" fillId="36" borderId="11" xfId="0" applyFont="1" applyFill="1" applyBorder="1" applyAlignment="1">
      <alignment horizontal="center" vertical="top"/>
    </xf>
    <xf numFmtId="0" fontId="1" fillId="36" borderId="12" xfId="0" applyFont="1" applyFill="1" applyBorder="1" applyAlignment="1">
      <alignment horizontal="center" vertical="top"/>
    </xf>
    <xf numFmtId="0" fontId="1" fillId="36" borderId="13" xfId="0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1" fillId="1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1" fillId="15" borderId="11" xfId="0" applyNumberFormat="1" applyFont="1" applyFill="1" applyBorder="1" applyAlignment="1">
      <alignment horizontal="left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wrapText="1"/>
    </xf>
    <xf numFmtId="0" fontId="1" fillId="9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wrapText="1"/>
    </xf>
    <xf numFmtId="0" fontId="1" fillId="9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3" fontId="3" fillId="15" borderId="10" xfId="0" applyNumberFormat="1" applyFont="1" applyFill="1" applyBorder="1" applyAlignment="1">
      <alignment horizontal="center" vertical="center" wrapText="1"/>
    </xf>
    <xf numFmtId="4" fontId="3" fillId="15" borderId="11" xfId="0" applyNumberFormat="1" applyFont="1" applyFill="1" applyBorder="1" applyAlignment="1">
      <alignment horizontal="left" vertical="center" wrapText="1"/>
    </xf>
    <xf numFmtId="4" fontId="2" fillId="34" borderId="17" xfId="0" applyNumberFormat="1" applyFont="1" applyFill="1" applyBorder="1" applyAlignment="1">
      <alignment horizontal="left" vertical="center" wrapText="1"/>
    </xf>
    <xf numFmtId="4" fontId="2" fillId="34" borderId="18" xfId="0" applyNumberFormat="1" applyFont="1" applyFill="1" applyBorder="1" applyAlignment="1">
      <alignment horizontal="left" vertical="center" wrapText="1"/>
    </xf>
    <xf numFmtId="4" fontId="2" fillId="34" borderId="19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4" fontId="1" fillId="9" borderId="14" xfId="0" applyNumberFormat="1" applyFont="1" applyFill="1" applyBorder="1" applyAlignment="1">
      <alignment horizontal="left" vertical="center" wrapText="1" shrinkToFit="1"/>
    </xf>
    <xf numFmtId="4" fontId="1" fillId="9" borderId="15" xfId="0" applyNumberFormat="1" applyFont="1" applyFill="1" applyBorder="1" applyAlignment="1">
      <alignment horizontal="left" vertical="center" wrapText="1" shrinkToFit="1"/>
    </xf>
    <xf numFmtId="4" fontId="1" fillId="9" borderId="16" xfId="0" applyNumberFormat="1" applyFont="1" applyFill="1" applyBorder="1" applyAlignment="1">
      <alignment horizontal="left" vertical="center" wrapText="1" shrinkToFit="1"/>
    </xf>
    <xf numFmtId="0" fontId="1" fillId="0" borderId="26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27" xfId="0" applyFont="1" applyFill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3" fontId="1" fillId="9" borderId="14" xfId="0" applyNumberFormat="1" applyFont="1" applyFill="1" applyBorder="1" applyAlignment="1">
      <alignment horizontal="center" vertical="center" wrapText="1" shrinkToFit="1"/>
    </xf>
    <xf numFmtId="3" fontId="1" fillId="9" borderId="15" xfId="0" applyNumberFormat="1" applyFont="1" applyFill="1" applyBorder="1" applyAlignment="1">
      <alignment horizontal="center" vertical="center" wrapText="1" shrinkToFit="1"/>
    </xf>
    <xf numFmtId="3" fontId="1" fillId="9" borderId="16" xfId="0" applyNumberFormat="1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left" vertical="center" wrapText="1" shrinkToFit="1"/>
    </xf>
    <xf numFmtId="0" fontId="10" fillId="0" borderId="16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 shrinkToFit="1"/>
    </xf>
    <xf numFmtId="49" fontId="2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 shrinkToFit="1"/>
    </xf>
    <xf numFmtId="0" fontId="10" fillId="0" borderId="15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9" fillId="0" borderId="26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left" vertical="center" wrapText="1" shrinkToFi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left" vertical="center" wrapText="1"/>
    </xf>
    <xf numFmtId="0" fontId="1" fillId="9" borderId="15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left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1" fillId="9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1" fillId="39" borderId="10" xfId="0" applyNumberFormat="1" applyFont="1" applyFill="1" applyBorder="1" applyAlignment="1">
      <alignment horizontal="center" vertical="center" wrapText="1"/>
    </xf>
    <xf numFmtId="4" fontId="1" fillId="4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4" fontId="1" fillId="38" borderId="11" xfId="0" applyNumberFormat="1" applyFont="1" applyFill="1" applyBorder="1" applyAlignment="1">
      <alignment horizontal="lef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9"/>
  <sheetViews>
    <sheetView zoomScale="70" zoomScaleNormal="70" zoomScalePageLayoutView="0" workbookViewId="0" topLeftCell="A1">
      <pane ySplit="6" topLeftCell="A287" activePane="bottomLeft" state="frozen"/>
      <selection pane="topLeft" activeCell="A1" sqref="A1"/>
      <selection pane="bottomLeft" activeCell="G273" sqref="G273"/>
    </sheetView>
  </sheetViews>
  <sheetFormatPr defaultColWidth="9.140625" defaultRowHeight="12.75"/>
  <cols>
    <col min="1" max="1" width="10.7109375" style="18" customWidth="1"/>
    <col min="2" max="2" width="75.8515625" style="238" customWidth="1"/>
    <col min="3" max="3" width="20.421875" style="18" customWidth="1"/>
    <col min="4" max="4" width="10.8515625" style="18" customWidth="1"/>
    <col min="5" max="5" width="11.57421875" style="18" customWidth="1"/>
    <col min="6" max="6" width="9.421875" style="18" bestFit="1" customWidth="1"/>
    <col min="7" max="7" width="11.140625" style="18" customWidth="1"/>
    <col min="8" max="8" width="11.7109375" style="18" customWidth="1"/>
    <col min="9" max="9" width="63.8515625" style="20" customWidth="1"/>
    <col min="10" max="16384" width="9.140625" style="18" customWidth="1"/>
  </cols>
  <sheetData>
    <row r="2" spans="1:9" ht="37.5" customHeight="1">
      <c r="A2" s="364" t="s">
        <v>927</v>
      </c>
      <c r="B2" s="364"/>
      <c r="C2" s="364"/>
      <c r="D2" s="364"/>
      <c r="E2" s="364"/>
      <c r="F2" s="364"/>
      <c r="G2" s="364"/>
      <c r="H2" s="364"/>
      <c r="I2" s="364"/>
    </row>
    <row r="3" ht="11.25" customHeight="1"/>
    <row r="4" spans="1:9" ht="15.75">
      <c r="A4" s="365" t="s">
        <v>0</v>
      </c>
      <c r="B4" s="368" t="s">
        <v>3</v>
      </c>
      <c r="C4" s="366" t="s">
        <v>4</v>
      </c>
      <c r="D4" s="365" t="s">
        <v>5</v>
      </c>
      <c r="E4" s="365" t="s">
        <v>6</v>
      </c>
      <c r="F4" s="365"/>
      <c r="G4" s="365"/>
      <c r="H4" s="365"/>
      <c r="I4" s="367" t="s">
        <v>18</v>
      </c>
    </row>
    <row r="5" spans="1:9" ht="15.75">
      <c r="A5" s="365"/>
      <c r="B5" s="368"/>
      <c r="C5" s="366"/>
      <c r="D5" s="365"/>
      <c r="E5" s="366" t="s">
        <v>7</v>
      </c>
      <c r="F5" s="365" t="s">
        <v>8</v>
      </c>
      <c r="G5" s="365"/>
      <c r="H5" s="365"/>
      <c r="I5" s="367"/>
    </row>
    <row r="6" spans="1:9" ht="56.25" customHeight="1">
      <c r="A6" s="365"/>
      <c r="B6" s="368"/>
      <c r="C6" s="366"/>
      <c r="D6" s="365"/>
      <c r="E6" s="366"/>
      <c r="F6" s="15" t="s">
        <v>9</v>
      </c>
      <c r="G6" s="15" t="s">
        <v>10</v>
      </c>
      <c r="H6" s="14" t="s">
        <v>1</v>
      </c>
      <c r="I6" s="367"/>
    </row>
    <row r="7" spans="1:9" ht="27" customHeight="1">
      <c r="A7" s="15">
        <v>1</v>
      </c>
      <c r="B7" s="239">
        <v>2</v>
      </c>
      <c r="C7" s="15">
        <v>3</v>
      </c>
      <c r="D7" s="15">
        <v>4</v>
      </c>
      <c r="E7" s="5">
        <v>5</v>
      </c>
      <c r="F7" s="5">
        <v>6</v>
      </c>
      <c r="G7" s="5">
        <v>7</v>
      </c>
      <c r="H7" s="5">
        <v>8</v>
      </c>
      <c r="I7" s="14">
        <v>9</v>
      </c>
    </row>
    <row r="8" spans="1:9" ht="22.5" customHeight="1">
      <c r="A8" s="1">
        <v>1</v>
      </c>
      <c r="B8" s="354" t="s">
        <v>22</v>
      </c>
      <c r="C8" s="354"/>
      <c r="D8" s="354"/>
      <c r="E8" s="354"/>
      <c r="F8" s="354"/>
      <c r="G8" s="354"/>
      <c r="H8" s="354"/>
      <c r="I8" s="354"/>
    </row>
    <row r="9" spans="1:9" s="24" customFormat="1" ht="15.75">
      <c r="A9" s="248" t="s">
        <v>1170</v>
      </c>
      <c r="B9" s="107" t="s">
        <v>608</v>
      </c>
      <c r="C9" s="95" t="s">
        <v>43</v>
      </c>
      <c r="D9" s="93" t="s">
        <v>44</v>
      </c>
      <c r="E9" s="27">
        <v>55</v>
      </c>
      <c r="F9" s="4">
        <v>60</v>
      </c>
      <c r="G9" s="27">
        <v>60</v>
      </c>
      <c r="H9" s="11">
        <f aca="true" t="shared" si="0" ref="H9:H14">G9/F9*100-100</f>
        <v>0</v>
      </c>
      <c r="I9" s="96"/>
    </row>
    <row r="10" spans="1:9" s="24" customFormat="1" ht="30.75" customHeight="1">
      <c r="A10" s="249" t="s">
        <v>1171</v>
      </c>
      <c r="B10" s="105" t="s">
        <v>609</v>
      </c>
      <c r="C10" s="98" t="s">
        <v>141</v>
      </c>
      <c r="D10" s="99" t="s">
        <v>59</v>
      </c>
      <c r="E10" s="11">
        <v>937.3</v>
      </c>
      <c r="F10" s="4">
        <v>937.3</v>
      </c>
      <c r="G10" s="11">
        <v>621</v>
      </c>
      <c r="H10" s="11">
        <f>100-G10/F10*100</f>
        <v>33.74586578470074</v>
      </c>
      <c r="I10" s="196" t="s">
        <v>1134</v>
      </c>
    </row>
    <row r="11" spans="1:9" s="24" customFormat="1" ht="31.5" customHeight="1">
      <c r="A11" s="249" t="s">
        <v>1172</v>
      </c>
      <c r="B11" s="105" t="s">
        <v>610</v>
      </c>
      <c r="C11" s="98" t="s">
        <v>141</v>
      </c>
      <c r="D11" s="99" t="s">
        <v>59</v>
      </c>
      <c r="E11" s="11">
        <v>10.87</v>
      </c>
      <c r="F11" s="4">
        <v>15.7</v>
      </c>
      <c r="G11" s="11">
        <v>10</v>
      </c>
      <c r="H11" s="11">
        <f>100-G11/F11*100</f>
        <v>36.30573248407642</v>
      </c>
      <c r="I11" s="209" t="s">
        <v>1135</v>
      </c>
    </row>
    <row r="12" spans="1:9" s="24" customFormat="1" ht="31.5" customHeight="1">
      <c r="A12" s="250">
        <v>4</v>
      </c>
      <c r="B12" s="105" t="s">
        <v>612</v>
      </c>
      <c r="C12" s="98" t="s">
        <v>43</v>
      </c>
      <c r="D12" s="99" t="s">
        <v>44</v>
      </c>
      <c r="E12" s="27">
        <v>77</v>
      </c>
      <c r="F12" s="4">
        <v>80</v>
      </c>
      <c r="G12" s="27">
        <v>63.3</v>
      </c>
      <c r="H12" s="11">
        <f t="shared" si="0"/>
        <v>-20.875</v>
      </c>
      <c r="I12" s="196" t="s">
        <v>956</v>
      </c>
    </row>
    <row r="13" spans="1:9" s="24" customFormat="1" ht="66.75" customHeight="1">
      <c r="A13" s="250">
        <v>5</v>
      </c>
      <c r="B13" s="105" t="s">
        <v>613</v>
      </c>
      <c r="C13" s="98" t="s">
        <v>141</v>
      </c>
      <c r="D13" s="99" t="s">
        <v>44</v>
      </c>
      <c r="E13" s="11">
        <v>2.3</v>
      </c>
      <c r="F13" s="34">
        <v>3</v>
      </c>
      <c r="G13" s="11">
        <v>2.4</v>
      </c>
      <c r="H13" s="11">
        <f>100-G13/F13*100</f>
        <v>20</v>
      </c>
      <c r="I13" s="97" t="s">
        <v>1440</v>
      </c>
    </row>
    <row r="14" spans="1:9" s="24" customFormat="1" ht="22.5" customHeight="1">
      <c r="A14" s="251">
        <v>6</v>
      </c>
      <c r="B14" s="105" t="s">
        <v>614</v>
      </c>
      <c r="C14" s="98"/>
      <c r="D14" s="99"/>
      <c r="E14" s="27">
        <v>94</v>
      </c>
      <c r="F14" s="4">
        <v>89</v>
      </c>
      <c r="G14" s="27">
        <v>65</v>
      </c>
      <c r="H14" s="11">
        <f t="shared" si="0"/>
        <v>-26.966292134831463</v>
      </c>
      <c r="I14" s="97"/>
    </row>
    <row r="15" spans="1:9" s="24" customFormat="1" ht="22.5" customHeight="1">
      <c r="A15" s="228" t="s">
        <v>11</v>
      </c>
      <c r="B15" s="383" t="s">
        <v>615</v>
      </c>
      <c r="C15" s="384"/>
      <c r="D15" s="384"/>
      <c r="E15" s="384"/>
      <c r="F15" s="384"/>
      <c r="G15" s="384"/>
      <c r="H15" s="384"/>
      <c r="I15" s="385"/>
    </row>
    <row r="16" spans="1:9" s="24" customFormat="1" ht="31.5" customHeight="1">
      <c r="A16" s="251">
        <v>1</v>
      </c>
      <c r="B16" s="105" t="s">
        <v>609</v>
      </c>
      <c r="C16" s="98" t="s">
        <v>141</v>
      </c>
      <c r="D16" s="99" t="s">
        <v>59</v>
      </c>
      <c r="E16" s="11">
        <v>937.3</v>
      </c>
      <c r="F16" s="4">
        <v>937.3</v>
      </c>
      <c r="G16" s="11">
        <v>621</v>
      </c>
      <c r="H16" s="11">
        <f>G16/F16*100-100</f>
        <v>-33.74586578470074</v>
      </c>
      <c r="I16" s="196" t="s">
        <v>954</v>
      </c>
    </row>
    <row r="17" spans="1:9" s="24" customFormat="1" ht="40.5" customHeight="1">
      <c r="A17" s="251">
        <v>2</v>
      </c>
      <c r="B17" s="105" t="s">
        <v>957</v>
      </c>
      <c r="C17" s="98" t="s">
        <v>141</v>
      </c>
      <c r="D17" s="99" t="s">
        <v>59</v>
      </c>
      <c r="E17" s="11">
        <v>85.4</v>
      </c>
      <c r="F17" s="4">
        <v>85.5</v>
      </c>
      <c r="G17" s="11">
        <v>48.5</v>
      </c>
      <c r="H17" s="11">
        <f>G17/F17*100-100</f>
        <v>-43.27485380116959</v>
      </c>
      <c r="I17" s="197" t="s">
        <v>958</v>
      </c>
    </row>
    <row r="18" spans="1:9" s="24" customFormat="1" ht="54" customHeight="1">
      <c r="A18" s="251">
        <v>3</v>
      </c>
      <c r="B18" s="105" t="s">
        <v>610</v>
      </c>
      <c r="C18" s="98" t="s">
        <v>141</v>
      </c>
      <c r="D18" s="99" t="s">
        <v>59</v>
      </c>
      <c r="E18" s="11">
        <v>10.87</v>
      </c>
      <c r="F18" s="4">
        <v>15.7</v>
      </c>
      <c r="G18" s="11">
        <v>10</v>
      </c>
      <c r="H18" s="11">
        <f>G18/F18*100-100</f>
        <v>-36.30573248407642</v>
      </c>
      <c r="I18" s="209" t="s">
        <v>955</v>
      </c>
    </row>
    <row r="19" spans="1:9" s="24" customFormat="1" ht="34.5" customHeight="1">
      <c r="A19" s="24" t="s">
        <v>2</v>
      </c>
      <c r="B19" s="386" t="s">
        <v>1173</v>
      </c>
      <c r="C19" s="387"/>
      <c r="D19" s="387"/>
      <c r="E19" s="387"/>
      <c r="F19" s="387"/>
      <c r="G19" s="387"/>
      <c r="H19" s="387"/>
      <c r="I19" s="388"/>
    </row>
    <row r="20" spans="1:9" s="24" customFormat="1" ht="36.75" customHeight="1">
      <c r="A20" s="252">
        <v>1</v>
      </c>
      <c r="B20" s="105" t="s">
        <v>616</v>
      </c>
      <c r="C20" s="102" t="s">
        <v>43</v>
      </c>
      <c r="D20" s="99" t="s">
        <v>44</v>
      </c>
      <c r="E20" s="27">
        <v>55</v>
      </c>
      <c r="F20" s="9">
        <v>60</v>
      </c>
      <c r="G20" s="27">
        <v>60</v>
      </c>
      <c r="H20" s="11">
        <f>G20/F20*100-100</f>
        <v>0</v>
      </c>
      <c r="I20" s="101"/>
    </row>
    <row r="21" spans="1:9" s="24" customFormat="1" ht="36.75" customHeight="1">
      <c r="A21" s="252">
        <v>2</v>
      </c>
      <c r="B21" s="105" t="s">
        <v>617</v>
      </c>
      <c r="C21" s="102" t="s">
        <v>43</v>
      </c>
      <c r="D21" s="99" t="s">
        <v>59</v>
      </c>
      <c r="E21" s="27">
        <v>32</v>
      </c>
      <c r="F21" s="9">
        <v>35</v>
      </c>
      <c r="G21" s="9">
        <v>30</v>
      </c>
      <c r="H21" s="11">
        <f>G21/F21*100-100</f>
        <v>-14.285714285714292</v>
      </c>
      <c r="I21" s="97" t="s">
        <v>959</v>
      </c>
    </row>
    <row r="22" spans="1:9" s="24" customFormat="1" ht="22.5" customHeight="1">
      <c r="A22" s="24" t="s">
        <v>234</v>
      </c>
      <c r="B22" s="358" t="s">
        <v>1174</v>
      </c>
      <c r="C22" s="359"/>
      <c r="D22" s="359"/>
      <c r="E22" s="359"/>
      <c r="F22" s="359"/>
      <c r="G22" s="359"/>
      <c r="H22" s="359"/>
      <c r="I22" s="360"/>
    </row>
    <row r="23" spans="1:9" s="24" customFormat="1" ht="47.25">
      <c r="A23" s="252">
        <v>1</v>
      </c>
      <c r="B23" s="105" t="s">
        <v>618</v>
      </c>
      <c r="C23" s="102" t="s">
        <v>43</v>
      </c>
      <c r="D23" s="99" t="s">
        <v>44</v>
      </c>
      <c r="E23" s="27">
        <v>95</v>
      </c>
      <c r="F23" s="9">
        <v>95</v>
      </c>
      <c r="G23" s="27">
        <v>95</v>
      </c>
      <c r="H23" s="27">
        <f>G23/F23*100-100</f>
        <v>0</v>
      </c>
      <c r="I23" s="99"/>
    </row>
    <row r="24" spans="1:9" s="24" customFormat="1" ht="15.75">
      <c r="A24" s="252">
        <v>2</v>
      </c>
      <c r="B24" s="105" t="s">
        <v>619</v>
      </c>
      <c r="C24" s="98" t="s">
        <v>141</v>
      </c>
      <c r="D24" s="99" t="s">
        <v>59</v>
      </c>
      <c r="E24" s="27">
        <v>102</v>
      </c>
      <c r="F24" s="9">
        <v>102</v>
      </c>
      <c r="G24" s="27">
        <v>58</v>
      </c>
      <c r="H24" s="11">
        <f>G24/F24*100-100</f>
        <v>-43.13725490196079</v>
      </c>
      <c r="I24" s="97"/>
    </row>
    <row r="25" spans="1:9" s="24" customFormat="1" ht="15.75">
      <c r="A25" s="24" t="s">
        <v>495</v>
      </c>
      <c r="B25" s="104" t="s">
        <v>1175</v>
      </c>
      <c r="C25" s="96"/>
      <c r="D25" s="96"/>
      <c r="E25" s="5"/>
      <c r="F25" s="5"/>
      <c r="G25" s="5"/>
      <c r="H25" s="5"/>
      <c r="I25" s="96"/>
    </row>
    <row r="26" spans="1:9" s="24" customFormat="1" ht="15.75">
      <c r="A26" s="253">
        <v>1</v>
      </c>
      <c r="B26" s="105" t="s">
        <v>620</v>
      </c>
      <c r="C26" s="98" t="s">
        <v>43</v>
      </c>
      <c r="D26" s="99" t="s">
        <v>621</v>
      </c>
      <c r="E26" s="9">
        <v>0</v>
      </c>
      <c r="F26" s="9">
        <v>1</v>
      </c>
      <c r="G26" s="27">
        <v>0</v>
      </c>
      <c r="H26" s="11">
        <f>G26/F26*100-100</f>
        <v>-100</v>
      </c>
      <c r="I26" s="97" t="s">
        <v>960</v>
      </c>
    </row>
    <row r="27" spans="1:9" s="24" customFormat="1" ht="15.75">
      <c r="A27" s="24" t="s">
        <v>496</v>
      </c>
      <c r="B27" s="104" t="s">
        <v>1176</v>
      </c>
      <c r="C27" s="96"/>
      <c r="D27" s="96"/>
      <c r="E27" s="5"/>
      <c r="F27" s="5"/>
      <c r="G27" s="5"/>
      <c r="H27" s="5"/>
      <c r="I27" s="96"/>
    </row>
    <row r="28" spans="1:9" s="24" customFormat="1" ht="15.75">
      <c r="A28" s="253">
        <v>1</v>
      </c>
      <c r="B28" s="105" t="s">
        <v>622</v>
      </c>
      <c r="C28" s="98" t="s">
        <v>43</v>
      </c>
      <c r="D28" s="99" t="s">
        <v>202</v>
      </c>
      <c r="E28" s="9">
        <v>0</v>
      </c>
      <c r="F28" s="9">
        <v>5895</v>
      </c>
      <c r="G28" s="27">
        <v>0</v>
      </c>
      <c r="H28" s="11">
        <f>G28/F28*100-100</f>
        <v>-100</v>
      </c>
      <c r="I28" s="97" t="s">
        <v>960</v>
      </c>
    </row>
    <row r="29" spans="1:9" s="24" customFormat="1" ht="15.75">
      <c r="A29" s="24" t="s">
        <v>497</v>
      </c>
      <c r="B29" s="392" t="s">
        <v>995</v>
      </c>
      <c r="C29" s="393"/>
      <c r="D29" s="393"/>
      <c r="E29" s="393"/>
      <c r="F29" s="393"/>
      <c r="G29" s="393"/>
      <c r="H29" s="393"/>
      <c r="I29" s="394"/>
    </row>
    <row r="30" spans="1:9" s="24" customFormat="1" ht="15.75">
      <c r="A30" s="253">
        <v>1</v>
      </c>
      <c r="B30" s="224" t="s">
        <v>623</v>
      </c>
      <c r="C30" s="98" t="s">
        <v>43</v>
      </c>
      <c r="D30" s="93" t="s">
        <v>59</v>
      </c>
      <c r="E30" s="9">
        <v>0</v>
      </c>
      <c r="F30" s="5">
        <v>2</v>
      </c>
      <c r="G30" s="5">
        <v>1</v>
      </c>
      <c r="H30" s="5">
        <f>G30/F30*100-100</f>
        <v>-50</v>
      </c>
      <c r="I30" s="94" t="s">
        <v>961</v>
      </c>
    </row>
    <row r="31" spans="1:10" s="24" customFormat="1" ht="15.75">
      <c r="A31" s="24" t="s">
        <v>498</v>
      </c>
      <c r="B31" s="389" t="s">
        <v>996</v>
      </c>
      <c r="C31" s="390"/>
      <c r="D31" s="390"/>
      <c r="E31" s="390"/>
      <c r="F31" s="390"/>
      <c r="G31" s="390"/>
      <c r="H31" s="390"/>
      <c r="I31" s="391"/>
      <c r="J31" s="96"/>
    </row>
    <row r="32" spans="1:9" s="24" customFormat="1" ht="47.25">
      <c r="A32" s="252">
        <v>1</v>
      </c>
      <c r="B32" s="105" t="s">
        <v>624</v>
      </c>
      <c r="C32" s="98" t="s">
        <v>43</v>
      </c>
      <c r="D32" s="99" t="s">
        <v>44</v>
      </c>
      <c r="E32" s="9">
        <v>0</v>
      </c>
      <c r="F32" s="9">
        <v>95</v>
      </c>
      <c r="G32" s="27">
        <v>80.1</v>
      </c>
      <c r="H32" s="11">
        <f>G32/F32*100-100</f>
        <v>-15.684210526315795</v>
      </c>
      <c r="I32" s="97" t="s">
        <v>962</v>
      </c>
    </row>
    <row r="33" spans="1:9" s="24" customFormat="1" ht="15.75">
      <c r="A33" s="24" t="s">
        <v>236</v>
      </c>
      <c r="B33" s="395" t="s">
        <v>1177</v>
      </c>
      <c r="C33" s="396"/>
      <c r="D33" s="396"/>
      <c r="E33" s="396"/>
      <c r="F33" s="396"/>
      <c r="G33" s="396"/>
      <c r="H33" s="396"/>
      <c r="I33" s="397"/>
    </row>
    <row r="34" spans="1:9" s="52" customFormat="1" ht="31.5">
      <c r="A34" s="252">
        <v>1</v>
      </c>
      <c r="B34" s="105" t="s">
        <v>625</v>
      </c>
      <c r="C34" s="98" t="s">
        <v>43</v>
      </c>
      <c r="D34" s="99" t="s">
        <v>44</v>
      </c>
      <c r="E34" s="27">
        <v>95</v>
      </c>
      <c r="F34" s="9">
        <v>95</v>
      </c>
      <c r="G34" s="27">
        <v>52.7</v>
      </c>
      <c r="H34" s="11">
        <f>G34/F34*100-100</f>
        <v>-44.52631578947368</v>
      </c>
      <c r="I34" s="97" t="s">
        <v>1441</v>
      </c>
    </row>
    <row r="35" spans="1:9" s="52" customFormat="1" ht="15.75">
      <c r="A35" s="18" t="s">
        <v>237</v>
      </c>
      <c r="B35" s="395" t="s">
        <v>1178</v>
      </c>
      <c r="C35" s="396"/>
      <c r="D35" s="396"/>
      <c r="E35" s="396"/>
      <c r="F35" s="396"/>
      <c r="G35" s="396"/>
      <c r="H35" s="396"/>
      <c r="I35" s="397"/>
    </row>
    <row r="36" spans="1:9" s="52" customFormat="1" ht="94.5">
      <c r="A36" s="252">
        <v>1</v>
      </c>
      <c r="B36" s="105" t="s">
        <v>626</v>
      </c>
      <c r="C36" s="98" t="s">
        <v>43</v>
      </c>
      <c r="D36" s="99" t="s">
        <v>55</v>
      </c>
      <c r="E36" s="27">
        <v>5631</v>
      </c>
      <c r="F36" s="9">
        <v>4965</v>
      </c>
      <c r="G36" s="27">
        <v>179</v>
      </c>
      <c r="H36" s="11">
        <f>G36/F36*100-100</f>
        <v>-96.39476334340382</v>
      </c>
      <c r="I36" s="97" t="s">
        <v>963</v>
      </c>
    </row>
    <row r="37" spans="1:9" s="52" customFormat="1" ht="15.75">
      <c r="A37" s="18" t="s">
        <v>238</v>
      </c>
      <c r="B37" s="398" t="s">
        <v>1179</v>
      </c>
      <c r="C37" s="399"/>
      <c r="D37" s="399"/>
      <c r="E37" s="399"/>
      <c r="F37" s="399"/>
      <c r="G37" s="399"/>
      <c r="H37" s="399"/>
      <c r="I37" s="400"/>
    </row>
    <row r="38" spans="1:9" s="52" customFormat="1" ht="31.5">
      <c r="A38" s="252">
        <v>1</v>
      </c>
      <c r="B38" s="105" t="s">
        <v>627</v>
      </c>
      <c r="C38" s="106" t="s">
        <v>43</v>
      </c>
      <c r="D38" s="198" t="s">
        <v>59</v>
      </c>
      <c r="E38" s="27">
        <v>3</v>
      </c>
      <c r="F38" s="9">
        <v>2</v>
      </c>
      <c r="G38" s="27">
        <v>2</v>
      </c>
      <c r="H38" s="27">
        <f>G38/F38*100-100</f>
        <v>0</v>
      </c>
      <c r="I38" s="97" t="s">
        <v>964</v>
      </c>
    </row>
    <row r="39" spans="1:9" s="52" customFormat="1" ht="40.5" customHeight="1">
      <c r="A39" s="29" t="s">
        <v>232</v>
      </c>
      <c r="B39" s="401" t="s">
        <v>628</v>
      </c>
      <c r="C39" s="402"/>
      <c r="D39" s="402"/>
      <c r="E39" s="402"/>
      <c r="F39" s="402"/>
      <c r="G39" s="402"/>
      <c r="H39" s="402"/>
      <c r="I39" s="403"/>
    </row>
    <row r="40" spans="1:9" s="52" customFormat="1" ht="47.25">
      <c r="A40" s="252">
        <v>1</v>
      </c>
      <c r="B40" s="105" t="s">
        <v>629</v>
      </c>
      <c r="C40" s="98" t="s">
        <v>141</v>
      </c>
      <c r="D40" s="99" t="s">
        <v>59</v>
      </c>
      <c r="E40" s="27">
        <v>412.6</v>
      </c>
      <c r="F40" s="9">
        <v>440.7</v>
      </c>
      <c r="G40" s="9">
        <v>416</v>
      </c>
      <c r="H40" s="11">
        <f>G40/F40*100-100</f>
        <v>-5.604719764011804</v>
      </c>
      <c r="I40" s="97" t="s">
        <v>1442</v>
      </c>
    </row>
    <row r="41" spans="1:9" s="52" customFormat="1" ht="94.5">
      <c r="A41" s="252">
        <v>2</v>
      </c>
      <c r="B41" s="105" t="s">
        <v>630</v>
      </c>
      <c r="C41" s="102" t="s">
        <v>43</v>
      </c>
      <c r="D41" s="99" t="s">
        <v>44</v>
      </c>
      <c r="E41" s="27">
        <v>77</v>
      </c>
      <c r="F41" s="9">
        <v>80</v>
      </c>
      <c r="G41" s="27">
        <v>63.3</v>
      </c>
      <c r="H41" s="11">
        <f>G41/F41*100-100</f>
        <v>-20.875</v>
      </c>
      <c r="I41" s="196" t="s">
        <v>956</v>
      </c>
    </row>
    <row r="42" spans="1:9" s="52" customFormat="1" ht="30.75" customHeight="1">
      <c r="A42" s="18" t="s">
        <v>500</v>
      </c>
      <c r="B42" s="358" t="s">
        <v>1001</v>
      </c>
      <c r="C42" s="359"/>
      <c r="D42" s="359"/>
      <c r="E42" s="359"/>
      <c r="F42" s="359"/>
      <c r="G42" s="359"/>
      <c r="H42" s="359"/>
      <c r="I42" s="360"/>
    </row>
    <row r="43" spans="1:9" s="52" customFormat="1" ht="31.5">
      <c r="A43" s="252">
        <v>1</v>
      </c>
      <c r="B43" s="105" t="s">
        <v>631</v>
      </c>
      <c r="C43" s="98" t="s">
        <v>43</v>
      </c>
      <c r="D43" s="99" t="s">
        <v>59</v>
      </c>
      <c r="E43" s="27">
        <v>33</v>
      </c>
      <c r="F43" s="9">
        <v>42</v>
      </c>
      <c r="G43" s="27">
        <v>28</v>
      </c>
      <c r="H43" s="11">
        <f>G43/F43*100-100</f>
        <v>-33.33333333333334</v>
      </c>
      <c r="I43" s="99"/>
    </row>
    <row r="44" spans="1:9" s="52" customFormat="1" ht="15.75">
      <c r="A44" s="18" t="s">
        <v>500</v>
      </c>
      <c r="B44" s="358" t="s">
        <v>965</v>
      </c>
      <c r="C44" s="359"/>
      <c r="D44" s="359"/>
      <c r="E44" s="359"/>
      <c r="F44" s="359"/>
      <c r="G44" s="359"/>
      <c r="H44" s="359"/>
      <c r="I44" s="360"/>
    </row>
    <row r="45" spans="1:9" s="52" customFormat="1" ht="31.5">
      <c r="A45" s="252">
        <v>1</v>
      </c>
      <c r="B45" s="105" t="s">
        <v>632</v>
      </c>
      <c r="C45" s="98" t="s">
        <v>43</v>
      </c>
      <c r="D45" s="99" t="s">
        <v>44</v>
      </c>
      <c r="E45" s="27">
        <v>57.4</v>
      </c>
      <c r="F45" s="9">
        <v>57.5</v>
      </c>
      <c r="G45" s="11">
        <v>57</v>
      </c>
      <c r="H45" s="11">
        <f>G45/F45*100-100</f>
        <v>-0.8695652173912976</v>
      </c>
      <c r="I45" s="101"/>
    </row>
    <row r="46" spans="1:9" s="52" customFormat="1" ht="15.75">
      <c r="A46" s="29" t="s">
        <v>233</v>
      </c>
      <c r="B46" s="404" t="s">
        <v>633</v>
      </c>
      <c r="C46" s="405"/>
      <c r="D46" s="405"/>
      <c r="E46" s="405"/>
      <c r="F46" s="405"/>
      <c r="G46" s="405"/>
      <c r="H46" s="405"/>
      <c r="I46" s="406"/>
    </row>
    <row r="47" spans="1:9" s="52" customFormat="1" ht="31.5">
      <c r="A47" s="252">
        <v>1</v>
      </c>
      <c r="B47" s="105" t="s">
        <v>634</v>
      </c>
      <c r="C47" s="98" t="s">
        <v>43</v>
      </c>
      <c r="D47" s="99" t="s">
        <v>44</v>
      </c>
      <c r="E47" s="27">
        <v>71</v>
      </c>
      <c r="F47" s="9">
        <v>70</v>
      </c>
      <c r="G47" s="27">
        <v>79.4</v>
      </c>
      <c r="H47" s="11">
        <f>G47/F47*100-100</f>
        <v>13.42857142857143</v>
      </c>
      <c r="I47" s="97" t="s">
        <v>966</v>
      </c>
    </row>
    <row r="48" spans="1:9" s="52" customFormat="1" ht="31.5">
      <c r="A48" s="252">
        <v>2</v>
      </c>
      <c r="B48" s="105" t="s">
        <v>613</v>
      </c>
      <c r="C48" s="98" t="s">
        <v>141</v>
      </c>
      <c r="D48" s="99" t="s">
        <v>44</v>
      </c>
      <c r="E48" s="11">
        <v>2.3</v>
      </c>
      <c r="F48" s="10">
        <v>3</v>
      </c>
      <c r="G48" s="11">
        <v>2.8</v>
      </c>
      <c r="H48" s="11">
        <f>G48/F48*100-100</f>
        <v>-6.666666666666671</v>
      </c>
      <c r="I48" s="103" t="s">
        <v>967</v>
      </c>
    </row>
    <row r="49" spans="1:9" s="52" customFormat="1" ht="31.5" customHeight="1">
      <c r="A49" s="252">
        <v>3</v>
      </c>
      <c r="B49" s="105" t="s">
        <v>635</v>
      </c>
      <c r="C49" s="98" t="s">
        <v>43</v>
      </c>
      <c r="D49" s="99" t="s">
        <v>44</v>
      </c>
      <c r="E49" s="27">
        <v>43</v>
      </c>
      <c r="F49" s="9">
        <v>10</v>
      </c>
      <c r="G49" s="27">
        <v>21</v>
      </c>
      <c r="H49" s="11">
        <f>G49/F49*100-100</f>
        <v>110</v>
      </c>
      <c r="I49" s="196" t="s">
        <v>968</v>
      </c>
    </row>
    <row r="50" spans="1:9" s="52" customFormat="1" ht="36" customHeight="1">
      <c r="A50" s="18" t="s">
        <v>503</v>
      </c>
      <c r="B50" s="395" t="s">
        <v>1180</v>
      </c>
      <c r="C50" s="396"/>
      <c r="D50" s="396"/>
      <c r="E50" s="396"/>
      <c r="F50" s="396"/>
      <c r="G50" s="396"/>
      <c r="H50" s="396"/>
      <c r="I50" s="397"/>
    </row>
    <row r="51" spans="1:9" s="52" customFormat="1" ht="47.25">
      <c r="A51" s="252">
        <v>1</v>
      </c>
      <c r="B51" s="105" t="s">
        <v>636</v>
      </c>
      <c r="C51" s="98" t="s">
        <v>43</v>
      </c>
      <c r="D51" s="99" t="s">
        <v>637</v>
      </c>
      <c r="E51" s="27">
        <v>140</v>
      </c>
      <c r="F51" s="9">
        <v>150</v>
      </c>
      <c r="G51" s="27">
        <v>150</v>
      </c>
      <c r="H51" s="11">
        <f>G51/F51*100-100</f>
        <v>0</v>
      </c>
      <c r="I51" s="99"/>
    </row>
    <row r="52" spans="1:9" s="52" customFormat="1" ht="15.75">
      <c r="A52" s="18" t="s">
        <v>504</v>
      </c>
      <c r="B52" s="407" t="s">
        <v>1181</v>
      </c>
      <c r="C52" s="408"/>
      <c r="D52" s="408"/>
      <c r="E52" s="408"/>
      <c r="F52" s="408"/>
      <c r="G52" s="408"/>
      <c r="H52" s="408"/>
      <c r="I52" s="409"/>
    </row>
    <row r="53" spans="1:9" s="52" customFormat="1" ht="78.75">
      <c r="A53" s="252">
        <v>1</v>
      </c>
      <c r="B53" s="105" t="s">
        <v>638</v>
      </c>
      <c r="C53" s="71" t="s">
        <v>141</v>
      </c>
      <c r="D53" s="99" t="s">
        <v>44</v>
      </c>
      <c r="E53" s="27">
        <v>2.3</v>
      </c>
      <c r="F53" s="9">
        <v>3.9</v>
      </c>
      <c r="G53" s="264">
        <v>40</v>
      </c>
      <c r="H53" s="11">
        <f>G53/F53*100-100</f>
        <v>925.6410256410256</v>
      </c>
      <c r="I53" s="97" t="s">
        <v>969</v>
      </c>
    </row>
    <row r="54" spans="1:9" s="52" customFormat="1" ht="18.75" customHeight="1">
      <c r="A54" s="71" t="s">
        <v>505</v>
      </c>
      <c r="B54" s="351" t="s">
        <v>1182</v>
      </c>
      <c r="C54" s="352"/>
      <c r="D54" s="352"/>
      <c r="E54" s="352"/>
      <c r="F54" s="352"/>
      <c r="G54" s="352"/>
      <c r="H54" s="352"/>
      <c r="I54" s="353"/>
    </row>
    <row r="55" spans="1:9" s="52" customFormat="1" ht="47.25">
      <c r="A55" s="252">
        <v>1</v>
      </c>
      <c r="B55" s="105" t="s">
        <v>639</v>
      </c>
      <c r="C55" s="98" t="s">
        <v>43</v>
      </c>
      <c r="D55" s="99" t="s">
        <v>44</v>
      </c>
      <c r="E55" s="27">
        <v>50</v>
      </c>
      <c r="F55" s="9">
        <v>55</v>
      </c>
      <c r="G55" s="27">
        <v>87.2</v>
      </c>
      <c r="H55" s="11">
        <f>G55/F55*100-100</f>
        <v>58.54545454545453</v>
      </c>
      <c r="I55" s="97" t="s">
        <v>970</v>
      </c>
    </row>
    <row r="56" spans="1:9" s="52" customFormat="1" ht="15.75" customHeight="1">
      <c r="A56" s="29" t="s">
        <v>611</v>
      </c>
      <c r="B56" s="401" t="s">
        <v>507</v>
      </c>
      <c r="C56" s="402"/>
      <c r="D56" s="402"/>
      <c r="E56" s="402"/>
      <c r="F56" s="402"/>
      <c r="G56" s="402"/>
      <c r="H56" s="402"/>
      <c r="I56" s="403"/>
    </row>
    <row r="57" spans="1:9" s="52" customFormat="1" ht="15.75">
      <c r="A57" s="254">
        <v>1</v>
      </c>
      <c r="B57" s="240" t="s">
        <v>614</v>
      </c>
      <c r="C57" s="98" t="s">
        <v>141</v>
      </c>
      <c r="D57" s="99" t="s">
        <v>59</v>
      </c>
      <c r="E57" s="27">
        <v>94</v>
      </c>
      <c r="F57" s="9">
        <v>89</v>
      </c>
      <c r="G57" s="27">
        <v>65</v>
      </c>
      <c r="H57" s="11">
        <f>G57/F57*100-100</f>
        <v>-26.966292134831463</v>
      </c>
      <c r="I57" s="99"/>
    </row>
    <row r="58" spans="1:9" s="52" customFormat="1" ht="15.75">
      <c r="A58" s="254">
        <v>2</v>
      </c>
      <c r="B58" s="240" t="s">
        <v>640</v>
      </c>
      <c r="C58" s="98" t="s">
        <v>141</v>
      </c>
      <c r="D58" s="99" t="s">
        <v>55</v>
      </c>
      <c r="E58" s="27">
        <v>7</v>
      </c>
      <c r="F58" s="9">
        <v>8</v>
      </c>
      <c r="G58" s="27">
        <v>8</v>
      </c>
      <c r="H58" s="11">
        <f>G58/F58*100-100</f>
        <v>0</v>
      </c>
      <c r="I58" s="99"/>
    </row>
    <row r="59" spans="1:9" s="52" customFormat="1" ht="15.75">
      <c r="A59" s="254">
        <v>3</v>
      </c>
      <c r="B59" s="240" t="s">
        <v>624</v>
      </c>
      <c r="C59" s="98" t="s">
        <v>43</v>
      </c>
      <c r="D59" s="99" t="s">
        <v>44</v>
      </c>
      <c r="E59" s="27">
        <v>100</v>
      </c>
      <c r="F59" s="9">
        <v>95</v>
      </c>
      <c r="G59" s="9">
        <v>75</v>
      </c>
      <c r="H59" s="11">
        <f>G59/F59*100-100</f>
        <v>-21.05263157894737</v>
      </c>
      <c r="I59" s="103"/>
    </row>
    <row r="60" spans="1:9" s="52" customFormat="1" ht="31.5" customHeight="1">
      <c r="A60" s="18" t="s">
        <v>508</v>
      </c>
      <c r="B60" s="395" t="s">
        <v>133</v>
      </c>
      <c r="C60" s="396"/>
      <c r="D60" s="396"/>
      <c r="E60" s="396"/>
      <c r="F60" s="396"/>
      <c r="G60" s="396"/>
      <c r="H60" s="396"/>
      <c r="I60" s="397"/>
    </row>
    <row r="61" spans="1:9" s="52" customFormat="1" ht="15.75">
      <c r="A61" s="254">
        <v>1</v>
      </c>
      <c r="B61" s="105" t="s">
        <v>641</v>
      </c>
      <c r="C61" s="98" t="s">
        <v>43</v>
      </c>
      <c r="D61" s="99" t="s">
        <v>55</v>
      </c>
      <c r="E61" s="27">
        <v>23</v>
      </c>
      <c r="F61" s="9">
        <v>25</v>
      </c>
      <c r="G61" s="9">
        <v>23</v>
      </c>
      <c r="H61" s="9">
        <f>G61/F61*100-100</f>
        <v>-8</v>
      </c>
      <c r="I61" s="103"/>
    </row>
    <row r="62" spans="1:9" s="52" customFormat="1" ht="15.75" customHeight="1">
      <c r="A62" s="18" t="s">
        <v>509</v>
      </c>
      <c r="B62" s="351" t="s">
        <v>1003</v>
      </c>
      <c r="C62" s="352"/>
      <c r="D62" s="352"/>
      <c r="E62" s="352"/>
      <c r="F62" s="352"/>
      <c r="G62" s="352"/>
      <c r="H62" s="352"/>
      <c r="I62" s="353"/>
    </row>
    <row r="63" spans="1:10" s="54" customFormat="1" ht="15.75">
      <c r="A63" s="254">
        <v>1</v>
      </c>
      <c r="B63" s="240" t="s">
        <v>642</v>
      </c>
      <c r="C63" s="98" t="s">
        <v>43</v>
      </c>
      <c r="D63" s="99" t="s">
        <v>59</v>
      </c>
      <c r="E63" s="27">
        <v>2</v>
      </c>
      <c r="F63" s="9">
        <v>2</v>
      </c>
      <c r="G63" s="27">
        <v>2</v>
      </c>
      <c r="H63" s="27">
        <f>G63/F63*100-100</f>
        <v>0</v>
      </c>
      <c r="I63" s="99"/>
      <c r="J63" s="53"/>
    </row>
    <row r="64" spans="1:9" s="52" customFormat="1" ht="33" customHeight="1">
      <c r="A64" s="252">
        <v>2</v>
      </c>
      <c r="B64" s="240" t="s">
        <v>643</v>
      </c>
      <c r="C64" s="98" t="s">
        <v>43</v>
      </c>
      <c r="D64" s="99" t="s">
        <v>59</v>
      </c>
      <c r="E64" s="27">
        <v>19</v>
      </c>
      <c r="F64" s="9">
        <v>19</v>
      </c>
      <c r="G64" s="27">
        <v>19</v>
      </c>
      <c r="H64" s="11">
        <f>G64/F64*100-100</f>
        <v>0</v>
      </c>
      <c r="I64" s="99"/>
    </row>
    <row r="65" spans="1:9" s="52" customFormat="1" ht="31.5">
      <c r="A65" s="195">
        <v>3</v>
      </c>
      <c r="B65" s="107" t="s">
        <v>739</v>
      </c>
      <c r="C65" s="98" t="s">
        <v>43</v>
      </c>
      <c r="D65" s="108" t="s">
        <v>202</v>
      </c>
      <c r="E65" s="5"/>
      <c r="F65" s="5">
        <v>15</v>
      </c>
      <c r="G65" s="5">
        <v>15</v>
      </c>
      <c r="H65" s="8">
        <f>G65/F65*100-100</f>
        <v>0</v>
      </c>
      <c r="I65" s="91"/>
    </row>
    <row r="66" spans="1:9" s="24" customFormat="1" ht="32.25" customHeight="1">
      <c r="A66" s="190">
        <v>2</v>
      </c>
      <c r="B66" s="370" t="s">
        <v>64</v>
      </c>
      <c r="C66" s="370"/>
      <c r="D66" s="370"/>
      <c r="E66" s="370"/>
      <c r="F66" s="370"/>
      <c r="G66" s="370"/>
      <c r="H66" s="370"/>
      <c r="I66" s="370"/>
    </row>
    <row r="67" spans="1:9" ht="100.5" customHeight="1">
      <c r="A67" s="230">
        <v>1</v>
      </c>
      <c r="B67" s="241" t="s">
        <v>674</v>
      </c>
      <c r="C67" s="4" t="s">
        <v>43</v>
      </c>
      <c r="D67" s="4" t="s">
        <v>44</v>
      </c>
      <c r="E67" s="4">
        <v>1.96</v>
      </c>
      <c r="F67" s="4">
        <v>1.9</v>
      </c>
      <c r="G67" s="4">
        <v>3.6</v>
      </c>
      <c r="H67" s="36">
        <f>G67/F67*100-100</f>
        <v>89.47368421052633</v>
      </c>
      <c r="I67" s="211" t="s">
        <v>1136</v>
      </c>
    </row>
    <row r="68" spans="1:9" ht="87" customHeight="1">
      <c r="A68" s="230">
        <v>2</v>
      </c>
      <c r="B68" s="241" t="s">
        <v>675</v>
      </c>
      <c r="C68" s="4" t="s">
        <v>43</v>
      </c>
      <c r="D68" s="4" t="s">
        <v>44</v>
      </c>
      <c r="E68" s="4">
        <v>61.5</v>
      </c>
      <c r="F68" s="4">
        <v>62</v>
      </c>
      <c r="G68" s="34">
        <v>63.5</v>
      </c>
      <c r="H68" s="36">
        <f aca="true" t="shared" si="1" ref="H68:H74">G68/F68*100-100</f>
        <v>2.4193548387096797</v>
      </c>
      <c r="I68" s="211" t="s">
        <v>1137</v>
      </c>
    </row>
    <row r="69" spans="1:9" ht="78" customHeight="1">
      <c r="A69" s="230">
        <v>3</v>
      </c>
      <c r="B69" s="241" t="s">
        <v>676</v>
      </c>
      <c r="C69" s="4" t="s">
        <v>43</v>
      </c>
      <c r="D69" s="4" t="s">
        <v>44</v>
      </c>
      <c r="E69" s="4">
        <v>61.6</v>
      </c>
      <c r="F69" s="4">
        <v>62</v>
      </c>
      <c r="G69" s="34">
        <v>56.2</v>
      </c>
      <c r="H69" s="36">
        <f t="shared" si="1"/>
        <v>-9.35483870967741</v>
      </c>
      <c r="I69" s="212" t="s">
        <v>1138</v>
      </c>
    </row>
    <row r="70" spans="1:9" ht="157.5">
      <c r="A70" s="230">
        <v>4</v>
      </c>
      <c r="B70" s="241" t="s">
        <v>677</v>
      </c>
      <c r="C70" s="4" t="s">
        <v>43</v>
      </c>
      <c r="D70" s="4" t="s">
        <v>44</v>
      </c>
      <c r="E70" s="4">
        <v>83.4</v>
      </c>
      <c r="F70" s="4">
        <v>84</v>
      </c>
      <c r="G70" s="34">
        <v>90.4</v>
      </c>
      <c r="H70" s="36">
        <f t="shared" si="1"/>
        <v>7.619047619047635</v>
      </c>
      <c r="I70" s="211" t="s">
        <v>1139</v>
      </c>
    </row>
    <row r="71" spans="1:9" ht="74.25" customHeight="1">
      <c r="A71" s="230">
        <v>5</v>
      </c>
      <c r="B71" s="241" t="s">
        <v>678</v>
      </c>
      <c r="C71" s="4" t="s">
        <v>43</v>
      </c>
      <c r="D71" s="4" t="s">
        <v>44</v>
      </c>
      <c r="E71" s="4">
        <v>91</v>
      </c>
      <c r="F71" s="4">
        <v>95</v>
      </c>
      <c r="G71" s="34">
        <v>87</v>
      </c>
      <c r="H71" s="36">
        <f t="shared" si="1"/>
        <v>-8.421052631578945</v>
      </c>
      <c r="I71" s="211" t="s">
        <v>1140</v>
      </c>
    </row>
    <row r="72" spans="1:9" ht="85.5" customHeight="1">
      <c r="A72" s="230">
        <v>6</v>
      </c>
      <c r="B72" s="241" t="s">
        <v>679</v>
      </c>
      <c r="C72" s="4" t="s">
        <v>43</v>
      </c>
      <c r="D72" s="4" t="s">
        <v>44</v>
      </c>
      <c r="E72" s="4">
        <v>88.1</v>
      </c>
      <c r="F72" s="4">
        <v>90</v>
      </c>
      <c r="G72" s="34">
        <v>69.3</v>
      </c>
      <c r="H72" s="36">
        <f t="shared" si="1"/>
        <v>-23</v>
      </c>
      <c r="I72" s="212" t="s">
        <v>1141</v>
      </c>
    </row>
    <row r="73" spans="1:9" ht="94.5">
      <c r="A73" s="230">
        <v>7</v>
      </c>
      <c r="B73" s="241" t="s">
        <v>680</v>
      </c>
      <c r="C73" s="4" t="s">
        <v>43</v>
      </c>
      <c r="D73" s="4" t="s">
        <v>44</v>
      </c>
      <c r="E73" s="4">
        <v>48.7</v>
      </c>
      <c r="F73" s="4">
        <v>50</v>
      </c>
      <c r="G73" s="34">
        <v>46.7</v>
      </c>
      <c r="H73" s="36">
        <f t="shared" si="1"/>
        <v>-6.599999999999994</v>
      </c>
      <c r="I73" s="30" t="s">
        <v>748</v>
      </c>
    </row>
    <row r="74" spans="1:9" ht="63">
      <c r="A74" s="230">
        <v>8</v>
      </c>
      <c r="B74" s="241" t="s">
        <v>681</v>
      </c>
      <c r="C74" s="4" t="s">
        <v>43</v>
      </c>
      <c r="D74" s="4" t="s">
        <v>44</v>
      </c>
      <c r="E74" s="4">
        <v>104</v>
      </c>
      <c r="F74" s="4">
        <v>95</v>
      </c>
      <c r="G74" s="34">
        <v>100.8</v>
      </c>
      <c r="H74" s="36">
        <f t="shared" si="1"/>
        <v>6.105263157894726</v>
      </c>
      <c r="I74" s="211" t="s">
        <v>933</v>
      </c>
    </row>
    <row r="75" spans="1:9" ht="16.5" customHeight="1">
      <c r="A75" s="29" t="s">
        <v>165</v>
      </c>
      <c r="B75" s="323" t="s">
        <v>276</v>
      </c>
      <c r="C75" s="324"/>
      <c r="D75" s="324"/>
      <c r="E75" s="324"/>
      <c r="F75" s="324"/>
      <c r="G75" s="324"/>
      <c r="H75" s="324"/>
      <c r="I75" s="325"/>
    </row>
    <row r="76" spans="1:9" ht="90" customHeight="1">
      <c r="A76" s="229" t="s">
        <v>1170</v>
      </c>
      <c r="B76" s="241" t="s">
        <v>752</v>
      </c>
      <c r="C76" s="4" t="s">
        <v>43</v>
      </c>
      <c r="D76" s="4" t="s">
        <v>44</v>
      </c>
      <c r="E76" s="4">
        <v>1.96</v>
      </c>
      <c r="F76" s="4">
        <v>1.9</v>
      </c>
      <c r="G76" s="4">
        <v>3.6</v>
      </c>
      <c r="H76" s="36">
        <f>G76/F76*100-100</f>
        <v>89.47368421052633</v>
      </c>
      <c r="I76" s="211" t="s">
        <v>1142</v>
      </c>
    </row>
    <row r="77" spans="1:9" ht="78.75">
      <c r="A77" s="229" t="s">
        <v>1171</v>
      </c>
      <c r="B77" s="241" t="s">
        <v>753</v>
      </c>
      <c r="C77" s="4" t="s">
        <v>43</v>
      </c>
      <c r="D77" s="4" t="s">
        <v>44</v>
      </c>
      <c r="E77" s="4">
        <v>100</v>
      </c>
      <c r="F77" s="4">
        <v>100</v>
      </c>
      <c r="G77" s="34">
        <v>100</v>
      </c>
      <c r="H77" s="28">
        <f>G77/F77*100-100</f>
        <v>0</v>
      </c>
      <c r="I77" s="211"/>
    </row>
    <row r="78" spans="1:10" ht="15.75" customHeight="1">
      <c r="A78" s="18" t="s">
        <v>94</v>
      </c>
      <c r="B78" s="304" t="s">
        <v>510</v>
      </c>
      <c r="C78" s="305"/>
      <c r="D78" s="305"/>
      <c r="E78" s="305"/>
      <c r="F78" s="305"/>
      <c r="G78" s="305"/>
      <c r="H78" s="305"/>
      <c r="I78" s="306"/>
      <c r="J78" s="199"/>
    </row>
    <row r="79" spans="1:9" ht="31.5">
      <c r="A79" s="230">
        <v>1</v>
      </c>
      <c r="B79" s="241" t="s">
        <v>754</v>
      </c>
      <c r="C79" s="4" t="s">
        <v>43</v>
      </c>
      <c r="D79" s="4" t="s">
        <v>44</v>
      </c>
      <c r="E79" s="4">
        <v>100</v>
      </c>
      <c r="F79" s="4">
        <v>100</v>
      </c>
      <c r="G79" s="34">
        <v>100</v>
      </c>
      <c r="H79" s="28">
        <f>G79/F79*100-100</f>
        <v>0</v>
      </c>
      <c r="I79" s="21"/>
    </row>
    <row r="80" spans="1:9" ht="63">
      <c r="A80" s="230">
        <v>2</v>
      </c>
      <c r="B80" s="241" t="s">
        <v>755</v>
      </c>
      <c r="C80" s="4" t="s">
        <v>43</v>
      </c>
      <c r="D80" s="4" t="s">
        <v>44</v>
      </c>
      <c r="E80" s="4">
        <v>100.5</v>
      </c>
      <c r="F80" s="4">
        <v>100</v>
      </c>
      <c r="G80" s="34">
        <v>99.7</v>
      </c>
      <c r="H80" s="36">
        <f>G80/F80*100-100</f>
        <v>-0.29999999999999716</v>
      </c>
      <c r="I80" s="213" t="s">
        <v>1143</v>
      </c>
    </row>
    <row r="81" spans="1:9" ht="37.5" customHeight="1">
      <c r="A81" s="18" t="s">
        <v>95</v>
      </c>
      <c r="B81" s="323" t="s">
        <v>778</v>
      </c>
      <c r="C81" s="324"/>
      <c r="D81" s="324"/>
      <c r="E81" s="324"/>
      <c r="F81" s="324"/>
      <c r="G81" s="324"/>
      <c r="H81" s="324"/>
      <c r="I81" s="325"/>
    </row>
    <row r="82" spans="1:9" ht="47.25">
      <c r="A82" s="230">
        <v>1</v>
      </c>
      <c r="B82" s="241" t="s">
        <v>756</v>
      </c>
      <c r="C82" s="4" t="s">
        <v>43</v>
      </c>
      <c r="D82" s="4" t="s">
        <v>44</v>
      </c>
      <c r="E82" s="4">
        <v>98.9</v>
      </c>
      <c r="F82" s="4">
        <v>100</v>
      </c>
      <c r="G82" s="4">
        <v>92.6</v>
      </c>
      <c r="H82" s="36">
        <f>G82/F82*100-100</f>
        <v>-7.400000000000006</v>
      </c>
      <c r="I82" s="214" t="s">
        <v>1144</v>
      </c>
    </row>
    <row r="83" spans="1:9" ht="31.5">
      <c r="A83" s="230">
        <v>2</v>
      </c>
      <c r="B83" s="241" t="s">
        <v>757</v>
      </c>
      <c r="C83" s="4" t="s">
        <v>43</v>
      </c>
      <c r="D83" s="4" t="s">
        <v>44</v>
      </c>
      <c r="E83" s="4">
        <v>100</v>
      </c>
      <c r="F83" s="4">
        <v>100</v>
      </c>
      <c r="G83" s="4">
        <v>100</v>
      </c>
      <c r="H83" s="28">
        <f>G83/F83*100-100</f>
        <v>0</v>
      </c>
      <c r="I83" s="21"/>
    </row>
    <row r="84" spans="1:9" ht="15.75" customHeight="1" hidden="1">
      <c r="A84" s="369" t="s">
        <v>779</v>
      </c>
      <c r="B84" s="369"/>
      <c r="C84" s="369"/>
      <c r="D84" s="369"/>
      <c r="E84" s="369"/>
      <c r="F84" s="369"/>
      <c r="G84" s="369"/>
      <c r="H84" s="369"/>
      <c r="I84" s="369"/>
    </row>
    <row r="85" spans="1:9" ht="16.5" customHeight="1" hidden="1">
      <c r="A85" s="4" t="s">
        <v>709</v>
      </c>
      <c r="B85" s="241" t="s">
        <v>758</v>
      </c>
      <c r="C85" s="28" t="s">
        <v>71</v>
      </c>
      <c r="D85" s="4" t="s">
        <v>264</v>
      </c>
      <c r="E85" s="4" t="s">
        <v>71</v>
      </c>
      <c r="F85" s="28">
        <v>0</v>
      </c>
      <c r="G85" s="28">
        <v>0</v>
      </c>
      <c r="H85" s="40" t="s">
        <v>71</v>
      </c>
      <c r="I85" s="21"/>
    </row>
    <row r="86" spans="1:9" ht="30" customHeight="1">
      <c r="A86" s="18" t="s">
        <v>377</v>
      </c>
      <c r="B86" s="304" t="s">
        <v>780</v>
      </c>
      <c r="C86" s="305"/>
      <c r="D86" s="305"/>
      <c r="E86" s="305"/>
      <c r="F86" s="305"/>
      <c r="G86" s="305"/>
      <c r="H86" s="305"/>
      <c r="I86" s="306"/>
    </row>
    <row r="87" spans="1:9" ht="47.25">
      <c r="A87" s="230">
        <v>1</v>
      </c>
      <c r="B87" s="241" t="s">
        <v>759</v>
      </c>
      <c r="C87" s="4" t="s">
        <v>43</v>
      </c>
      <c r="D87" s="4" t="s">
        <v>44</v>
      </c>
      <c r="E87" s="4">
        <v>93.7</v>
      </c>
      <c r="F87" s="4">
        <v>90</v>
      </c>
      <c r="G87" s="4">
        <v>90.8</v>
      </c>
      <c r="H87" s="36">
        <f>G87/F87*100-100</f>
        <v>0.8888888888888999</v>
      </c>
      <c r="I87" s="30" t="s">
        <v>277</v>
      </c>
    </row>
    <row r="88" spans="1:9" ht="15.75" customHeight="1">
      <c r="A88" s="18" t="s">
        <v>378</v>
      </c>
      <c r="B88" s="304" t="s">
        <v>781</v>
      </c>
      <c r="C88" s="305"/>
      <c r="D88" s="305"/>
      <c r="E88" s="305"/>
      <c r="F88" s="305"/>
      <c r="G88" s="305"/>
      <c r="H88" s="305"/>
      <c r="I88" s="306"/>
    </row>
    <row r="89" spans="1:9" ht="78.75">
      <c r="A89" s="230">
        <v>1</v>
      </c>
      <c r="B89" s="241" t="s">
        <v>760</v>
      </c>
      <c r="C89" s="4" t="s">
        <v>43</v>
      </c>
      <c r="D89" s="4" t="s">
        <v>44</v>
      </c>
      <c r="E89" s="4">
        <v>0.14</v>
      </c>
      <c r="F89" s="4">
        <v>0.14</v>
      </c>
      <c r="G89" s="4">
        <v>0.22</v>
      </c>
      <c r="H89" s="36">
        <f>G89/F89*100-100</f>
        <v>57.14285714285714</v>
      </c>
      <c r="I89" s="211" t="s">
        <v>1145</v>
      </c>
    </row>
    <row r="90" spans="1:9" ht="15.75" customHeight="1">
      <c r="A90" s="29" t="s">
        <v>166</v>
      </c>
      <c r="B90" s="323" t="s">
        <v>278</v>
      </c>
      <c r="C90" s="324"/>
      <c r="D90" s="324"/>
      <c r="E90" s="324"/>
      <c r="F90" s="324"/>
      <c r="G90" s="324"/>
      <c r="H90" s="324"/>
      <c r="I90" s="325"/>
    </row>
    <row r="91" spans="1:9" ht="83.25" customHeight="1">
      <c r="A91" s="230">
        <v>1</v>
      </c>
      <c r="B91" s="241" t="s">
        <v>761</v>
      </c>
      <c r="C91" s="4" t="s">
        <v>43</v>
      </c>
      <c r="D91" s="4" t="s">
        <v>44</v>
      </c>
      <c r="E91" s="4">
        <v>61.5</v>
      </c>
      <c r="F91" s="4">
        <v>62</v>
      </c>
      <c r="G91" s="34">
        <v>63.5</v>
      </c>
      <c r="H91" s="36">
        <f>G91/F91*100-100</f>
        <v>2.4193548387096797</v>
      </c>
      <c r="I91" s="211" t="s">
        <v>1146</v>
      </c>
    </row>
    <row r="92" spans="1:9" ht="78.75">
      <c r="A92" s="230">
        <v>2</v>
      </c>
      <c r="B92" s="241" t="s">
        <v>762</v>
      </c>
      <c r="C92" s="4" t="s">
        <v>43</v>
      </c>
      <c r="D92" s="4" t="s">
        <v>44</v>
      </c>
      <c r="E92" s="4">
        <v>91.4</v>
      </c>
      <c r="F92" s="4">
        <v>90</v>
      </c>
      <c r="G92" s="34">
        <v>94.1</v>
      </c>
      <c r="H92" s="36">
        <f>G92/F92*100-100</f>
        <v>4.555555555555557</v>
      </c>
      <c r="I92" s="213" t="s">
        <v>1147</v>
      </c>
    </row>
    <row r="93" spans="1:9" ht="78.75">
      <c r="A93" s="230">
        <v>3</v>
      </c>
      <c r="B93" s="241" t="s">
        <v>763</v>
      </c>
      <c r="C93" s="4" t="s">
        <v>43</v>
      </c>
      <c r="D93" s="4" t="s">
        <v>44</v>
      </c>
      <c r="E93" s="4">
        <v>57.5</v>
      </c>
      <c r="F93" s="4">
        <v>55</v>
      </c>
      <c r="G93" s="34">
        <v>59.3</v>
      </c>
      <c r="H93" s="36">
        <f>G93/F93*100-100</f>
        <v>7.818181818181813</v>
      </c>
      <c r="I93" s="39" t="s">
        <v>749</v>
      </c>
    </row>
    <row r="94" spans="1:9" ht="15.75" customHeight="1">
      <c r="A94" s="18" t="s">
        <v>96</v>
      </c>
      <c r="B94" s="304" t="s">
        <v>782</v>
      </c>
      <c r="C94" s="305"/>
      <c r="D94" s="305"/>
      <c r="E94" s="305"/>
      <c r="F94" s="305"/>
      <c r="G94" s="305"/>
      <c r="H94" s="305"/>
      <c r="I94" s="306"/>
    </row>
    <row r="95" spans="1:9" ht="31.5">
      <c r="A95" s="230">
        <v>1</v>
      </c>
      <c r="B95" s="241" t="s">
        <v>764</v>
      </c>
      <c r="C95" s="4" t="s">
        <v>43</v>
      </c>
      <c r="D95" s="4" t="s">
        <v>44</v>
      </c>
      <c r="E95" s="4">
        <v>100</v>
      </c>
      <c r="F95" s="4">
        <v>100</v>
      </c>
      <c r="G95" s="4">
        <v>100</v>
      </c>
      <c r="H95" s="28">
        <f>G95/F95*100-100</f>
        <v>0</v>
      </c>
      <c r="I95" s="21"/>
    </row>
    <row r="96" spans="1:9" ht="47.25">
      <c r="A96" s="230">
        <v>2</v>
      </c>
      <c r="B96" s="241" t="s">
        <v>765</v>
      </c>
      <c r="C96" s="4" t="s">
        <v>43</v>
      </c>
      <c r="D96" s="4" t="s">
        <v>44</v>
      </c>
      <c r="E96" s="4">
        <v>101.1</v>
      </c>
      <c r="F96" s="4">
        <v>100</v>
      </c>
      <c r="G96" s="4">
        <v>109.9</v>
      </c>
      <c r="H96" s="36">
        <f>G96/F96*100-100</f>
        <v>9.899999999999991</v>
      </c>
      <c r="I96" s="31" t="s">
        <v>1124</v>
      </c>
    </row>
    <row r="97" spans="1:9" ht="78.75">
      <c r="A97" s="230">
        <v>3</v>
      </c>
      <c r="B97" s="241" t="s">
        <v>766</v>
      </c>
      <c r="C97" s="4" t="s">
        <v>43</v>
      </c>
      <c r="D97" s="4" t="s">
        <v>44</v>
      </c>
      <c r="E97" s="41">
        <v>0</v>
      </c>
      <c r="F97" s="4">
        <v>100</v>
      </c>
      <c r="G97" s="41">
        <v>96.4</v>
      </c>
      <c r="H97" s="36">
        <f>G97/F97*100-100</f>
        <v>-3.5999999999999943</v>
      </c>
      <c r="I97" s="212" t="s">
        <v>1148</v>
      </c>
    </row>
    <row r="98" spans="1:9" ht="33" customHeight="1">
      <c r="A98" s="18" t="s">
        <v>98</v>
      </c>
      <c r="B98" s="304" t="s">
        <v>783</v>
      </c>
      <c r="C98" s="305"/>
      <c r="D98" s="305"/>
      <c r="E98" s="305"/>
      <c r="F98" s="305"/>
      <c r="G98" s="305"/>
      <c r="H98" s="305"/>
      <c r="I98" s="306"/>
    </row>
    <row r="99" spans="1:9" ht="15.75">
      <c r="A99" s="230">
        <v>1</v>
      </c>
      <c r="B99" s="241" t="s">
        <v>767</v>
      </c>
      <c r="C99" s="4" t="s">
        <v>43</v>
      </c>
      <c r="D99" s="4" t="s">
        <v>44</v>
      </c>
      <c r="E99" s="4">
        <v>100</v>
      </c>
      <c r="F99" s="4">
        <v>100</v>
      </c>
      <c r="G99" s="4">
        <v>100</v>
      </c>
      <c r="H99" s="28">
        <f>G99/F99*100-100</f>
        <v>0</v>
      </c>
      <c r="I99" s="21"/>
    </row>
    <row r="100" spans="1:9" ht="31.5">
      <c r="A100" s="230">
        <v>2</v>
      </c>
      <c r="B100" s="241" t="s">
        <v>768</v>
      </c>
      <c r="C100" s="4" t="s">
        <v>43</v>
      </c>
      <c r="D100" s="4" t="s">
        <v>44</v>
      </c>
      <c r="E100" s="4">
        <v>100</v>
      </c>
      <c r="F100" s="4">
        <v>100</v>
      </c>
      <c r="G100" s="4">
        <v>100</v>
      </c>
      <c r="H100" s="28">
        <f>G100/F100*100-100</f>
        <v>0</v>
      </c>
      <c r="I100" s="21"/>
    </row>
    <row r="101" spans="1:9" ht="38.25" customHeight="1">
      <c r="A101" s="18" t="s">
        <v>100</v>
      </c>
      <c r="B101" s="304" t="s">
        <v>784</v>
      </c>
      <c r="C101" s="305"/>
      <c r="D101" s="305"/>
      <c r="E101" s="305"/>
      <c r="F101" s="305"/>
      <c r="G101" s="305"/>
      <c r="H101" s="305"/>
      <c r="I101" s="306"/>
    </row>
    <row r="102" spans="1:9" ht="47.25">
      <c r="A102" s="230">
        <v>1</v>
      </c>
      <c r="B102" s="241" t="s">
        <v>769</v>
      </c>
      <c r="C102" s="4" t="s">
        <v>43</v>
      </c>
      <c r="D102" s="4" t="s">
        <v>44</v>
      </c>
      <c r="E102" s="4">
        <v>91.2</v>
      </c>
      <c r="F102" s="4">
        <v>90</v>
      </c>
      <c r="G102" s="4">
        <v>90.1</v>
      </c>
      <c r="H102" s="36">
        <f>G102/F102*100-100</f>
        <v>0.11111111111110006</v>
      </c>
      <c r="I102" s="30" t="s">
        <v>277</v>
      </c>
    </row>
    <row r="103" spans="1:9" ht="15.75" customHeight="1">
      <c r="A103" s="18" t="s">
        <v>515</v>
      </c>
      <c r="B103" s="380" t="s">
        <v>785</v>
      </c>
      <c r="C103" s="381"/>
      <c r="D103" s="381"/>
      <c r="E103" s="381"/>
      <c r="F103" s="381"/>
      <c r="G103" s="381"/>
      <c r="H103" s="381"/>
      <c r="I103" s="382"/>
    </row>
    <row r="104" spans="1:9" ht="94.5">
      <c r="A104" s="230">
        <v>1</v>
      </c>
      <c r="B104" s="241" t="s">
        <v>770</v>
      </c>
      <c r="C104" s="4" t="s">
        <v>43</v>
      </c>
      <c r="D104" s="4" t="s">
        <v>44</v>
      </c>
      <c r="E104" s="41">
        <v>0</v>
      </c>
      <c r="F104" s="4">
        <v>100</v>
      </c>
      <c r="G104" s="34">
        <v>84.2</v>
      </c>
      <c r="H104" s="36">
        <f>G104/F104*100-100</f>
        <v>-15.799999999999997</v>
      </c>
      <c r="I104" s="211" t="s">
        <v>1149</v>
      </c>
    </row>
    <row r="105" spans="1:9" ht="15.75" customHeight="1">
      <c r="A105" s="18" t="s">
        <v>101</v>
      </c>
      <c r="B105" s="304" t="s">
        <v>786</v>
      </c>
      <c r="C105" s="305"/>
      <c r="D105" s="305"/>
      <c r="E105" s="305"/>
      <c r="F105" s="305"/>
      <c r="G105" s="305"/>
      <c r="H105" s="305"/>
      <c r="I105" s="306"/>
    </row>
    <row r="106" spans="1:9" ht="63">
      <c r="A106" s="230">
        <v>1</v>
      </c>
      <c r="B106" s="241" t="s">
        <v>771</v>
      </c>
      <c r="C106" s="4" t="s">
        <v>43</v>
      </c>
      <c r="D106" s="4" t="s">
        <v>44</v>
      </c>
      <c r="E106" s="41">
        <v>0</v>
      </c>
      <c r="F106" s="4">
        <v>79</v>
      </c>
      <c r="G106" s="4">
        <v>79</v>
      </c>
      <c r="H106" s="36">
        <f>G106/F106*100-100</f>
        <v>0</v>
      </c>
      <c r="I106" s="214"/>
    </row>
    <row r="107" spans="1:9" ht="15.75" customHeight="1">
      <c r="A107" s="18" t="s">
        <v>102</v>
      </c>
      <c r="B107" s="304" t="s">
        <v>787</v>
      </c>
      <c r="C107" s="305"/>
      <c r="D107" s="305"/>
      <c r="E107" s="305"/>
      <c r="F107" s="305"/>
      <c r="G107" s="305"/>
      <c r="H107" s="305"/>
      <c r="I107" s="306"/>
    </row>
    <row r="108" spans="1:9" ht="63">
      <c r="A108" s="230">
        <v>1</v>
      </c>
      <c r="B108" s="241" t="s">
        <v>772</v>
      </c>
      <c r="C108" s="4" t="s">
        <v>43</v>
      </c>
      <c r="D108" s="4" t="s">
        <v>44</v>
      </c>
      <c r="E108" s="41">
        <v>0</v>
      </c>
      <c r="F108" s="4">
        <v>100</v>
      </c>
      <c r="G108" s="273">
        <v>100</v>
      </c>
      <c r="H108" s="36">
        <f>G108/F108*100-100</f>
        <v>0</v>
      </c>
      <c r="I108" s="214"/>
    </row>
    <row r="109" spans="1:9" ht="15.75" customHeight="1">
      <c r="A109" s="18" t="s">
        <v>379</v>
      </c>
      <c r="B109" s="304" t="s">
        <v>788</v>
      </c>
      <c r="C109" s="305"/>
      <c r="D109" s="305"/>
      <c r="E109" s="305"/>
      <c r="F109" s="305"/>
      <c r="G109" s="305"/>
      <c r="H109" s="305"/>
      <c r="I109" s="306"/>
    </row>
    <row r="110" spans="1:9" ht="15.75">
      <c r="A110" s="230">
        <v>1</v>
      </c>
      <c r="B110" s="241" t="s">
        <v>773</v>
      </c>
      <c r="C110" s="4" t="s">
        <v>43</v>
      </c>
      <c r="D110" s="4" t="s">
        <v>44</v>
      </c>
      <c r="E110" s="4">
        <v>100</v>
      </c>
      <c r="F110" s="4">
        <v>100</v>
      </c>
      <c r="G110" s="34">
        <v>100</v>
      </c>
      <c r="H110" s="28">
        <f>G110/F110*100-100</f>
        <v>0</v>
      </c>
      <c r="I110" s="215"/>
    </row>
    <row r="111" spans="1:9" ht="47.25">
      <c r="A111" s="230">
        <v>2</v>
      </c>
      <c r="B111" s="241" t="s">
        <v>774</v>
      </c>
      <c r="C111" s="4" t="s">
        <v>43</v>
      </c>
      <c r="D111" s="4" t="s">
        <v>44</v>
      </c>
      <c r="E111" s="4">
        <v>97</v>
      </c>
      <c r="F111" s="4">
        <v>95</v>
      </c>
      <c r="G111" s="34">
        <v>97</v>
      </c>
      <c r="H111" s="36">
        <f>G111/F111*100-100</f>
        <v>2.10526315789474</v>
      </c>
      <c r="I111" s="31" t="s">
        <v>750</v>
      </c>
    </row>
    <row r="112" spans="1:9" ht="110.25">
      <c r="A112" s="230">
        <v>3</v>
      </c>
      <c r="B112" s="241" t="s">
        <v>775</v>
      </c>
      <c r="C112" s="4" t="s">
        <v>43</v>
      </c>
      <c r="D112" s="4" t="s">
        <v>44</v>
      </c>
      <c r="E112" s="4">
        <v>85.4</v>
      </c>
      <c r="F112" s="4">
        <v>87</v>
      </c>
      <c r="G112" s="34">
        <v>70.5</v>
      </c>
      <c r="H112" s="36">
        <f>G112/F112*100-100</f>
        <v>-18.965517241379317</v>
      </c>
      <c r="I112" s="211" t="s">
        <v>1150</v>
      </c>
    </row>
    <row r="113" spans="1:9" ht="15.75" customHeight="1">
      <c r="A113" s="18" t="s">
        <v>380</v>
      </c>
      <c r="B113" s="304" t="s">
        <v>518</v>
      </c>
      <c r="C113" s="305"/>
      <c r="D113" s="305"/>
      <c r="E113" s="305"/>
      <c r="F113" s="305"/>
      <c r="G113" s="305"/>
      <c r="H113" s="305"/>
      <c r="I113" s="306"/>
    </row>
    <row r="114" spans="1:9" ht="94.5">
      <c r="A114" s="230">
        <v>1</v>
      </c>
      <c r="B114" s="241" t="s">
        <v>1183</v>
      </c>
      <c r="C114" s="4" t="s">
        <v>43</v>
      </c>
      <c r="D114" s="4" t="s">
        <v>44</v>
      </c>
      <c r="E114" s="4">
        <v>100</v>
      </c>
      <c r="F114" s="4">
        <v>100</v>
      </c>
      <c r="G114" s="34">
        <v>65.4</v>
      </c>
      <c r="H114" s="36">
        <f>G114/F114*100-100</f>
        <v>-34.599999999999994</v>
      </c>
      <c r="I114" s="211" t="s">
        <v>1151</v>
      </c>
    </row>
    <row r="115" spans="1:9" ht="15.75" customHeight="1">
      <c r="A115" s="18" t="s">
        <v>952</v>
      </c>
      <c r="B115" s="304" t="s">
        <v>519</v>
      </c>
      <c r="C115" s="305"/>
      <c r="D115" s="305"/>
      <c r="E115" s="305"/>
      <c r="F115" s="305"/>
      <c r="G115" s="305"/>
      <c r="H115" s="305"/>
      <c r="I115" s="306"/>
    </row>
    <row r="116" spans="1:9" ht="47.25">
      <c r="A116" s="230">
        <v>1</v>
      </c>
      <c r="B116" s="241" t="s">
        <v>776</v>
      </c>
      <c r="C116" s="4" t="s">
        <v>43</v>
      </c>
      <c r="D116" s="4" t="s">
        <v>44</v>
      </c>
      <c r="E116" s="4">
        <v>100</v>
      </c>
      <c r="F116" s="4">
        <v>100</v>
      </c>
      <c r="G116" s="4">
        <v>100</v>
      </c>
      <c r="H116" s="28">
        <f>G116/F116*100-100</f>
        <v>0</v>
      </c>
      <c r="I116" s="31"/>
    </row>
    <row r="117" spans="1:9" ht="15.75" customHeight="1">
      <c r="A117" s="29" t="s">
        <v>372</v>
      </c>
      <c r="B117" s="323" t="s">
        <v>279</v>
      </c>
      <c r="C117" s="324"/>
      <c r="D117" s="324"/>
      <c r="E117" s="324"/>
      <c r="F117" s="324"/>
      <c r="G117" s="324"/>
      <c r="H117" s="324"/>
      <c r="I117" s="325"/>
    </row>
    <row r="118" spans="1:9" ht="157.5">
      <c r="A118" s="230">
        <v>1</v>
      </c>
      <c r="B118" s="241" t="s">
        <v>777</v>
      </c>
      <c r="C118" s="4" t="s">
        <v>43</v>
      </c>
      <c r="D118" s="4" t="s">
        <v>44</v>
      </c>
      <c r="E118" s="4">
        <v>99.8</v>
      </c>
      <c r="F118" s="4">
        <v>97</v>
      </c>
      <c r="G118" s="4">
        <v>98</v>
      </c>
      <c r="H118" s="36">
        <f>G118/F118*100-100</f>
        <v>1.0309278350515427</v>
      </c>
      <c r="I118" s="213" t="s">
        <v>1152</v>
      </c>
    </row>
    <row r="119" spans="1:9" ht="126">
      <c r="A119" s="230">
        <v>2</v>
      </c>
      <c r="B119" s="241" t="s">
        <v>1184</v>
      </c>
      <c r="C119" s="4" t="s">
        <v>43</v>
      </c>
      <c r="D119" s="4" t="s">
        <v>44</v>
      </c>
      <c r="E119" s="4">
        <v>61.6</v>
      </c>
      <c r="F119" s="4">
        <v>62</v>
      </c>
      <c r="G119" s="4">
        <v>56.2</v>
      </c>
      <c r="H119" s="36">
        <f>G119/F119*100-100</f>
        <v>-9.35483870967741</v>
      </c>
      <c r="I119" s="212" t="s">
        <v>1153</v>
      </c>
    </row>
    <row r="120" spans="1:9" ht="126">
      <c r="A120" s="230">
        <v>3</v>
      </c>
      <c r="B120" s="241" t="s">
        <v>1186</v>
      </c>
      <c r="C120" s="4" t="s">
        <v>43</v>
      </c>
      <c r="D120" s="4" t="s">
        <v>44</v>
      </c>
      <c r="E120" s="4">
        <v>67</v>
      </c>
      <c r="F120" s="4">
        <v>70</v>
      </c>
      <c r="G120" s="34">
        <v>80.8</v>
      </c>
      <c r="H120" s="36">
        <f>G120/F120*100-100</f>
        <v>15.428571428571416</v>
      </c>
      <c r="I120" s="214" t="s">
        <v>1154</v>
      </c>
    </row>
    <row r="121" spans="1:9" ht="63">
      <c r="A121" s="230">
        <v>4</v>
      </c>
      <c r="B121" s="241" t="s">
        <v>1185</v>
      </c>
      <c r="C121" s="4" t="s">
        <v>43</v>
      </c>
      <c r="D121" s="4" t="s">
        <v>55</v>
      </c>
      <c r="E121" s="4">
        <v>1758</v>
      </c>
      <c r="F121" s="4">
        <v>1830</v>
      </c>
      <c r="G121" s="4">
        <v>1869</v>
      </c>
      <c r="H121" s="36">
        <f>G121/F121*100-100</f>
        <v>2.131147540983605</v>
      </c>
      <c r="I121" s="212" t="s">
        <v>934</v>
      </c>
    </row>
    <row r="122" spans="1:9" ht="31.5" customHeight="1">
      <c r="A122" s="18" t="s">
        <v>381</v>
      </c>
      <c r="B122" s="304" t="s">
        <v>833</v>
      </c>
      <c r="C122" s="305"/>
      <c r="D122" s="305"/>
      <c r="E122" s="305"/>
      <c r="F122" s="305"/>
      <c r="G122" s="305"/>
      <c r="H122" s="305"/>
      <c r="I122" s="306"/>
    </row>
    <row r="123" spans="1:9" ht="31.5">
      <c r="A123" s="230">
        <v>1</v>
      </c>
      <c r="B123" s="241" t="s">
        <v>789</v>
      </c>
      <c r="C123" s="4" t="s">
        <v>43</v>
      </c>
      <c r="D123" s="4" t="s">
        <v>44</v>
      </c>
      <c r="E123" s="4">
        <v>103</v>
      </c>
      <c r="F123" s="4">
        <v>80</v>
      </c>
      <c r="G123" s="4">
        <v>80</v>
      </c>
      <c r="H123" s="28">
        <f>G123/F123*100-100</f>
        <v>0</v>
      </c>
      <c r="I123" s="30"/>
    </row>
    <row r="124" spans="1:9" ht="31.5">
      <c r="A124" s="230">
        <v>2</v>
      </c>
      <c r="B124" s="241" t="s">
        <v>768</v>
      </c>
      <c r="C124" s="4" t="s">
        <v>43</v>
      </c>
      <c r="D124" s="4" t="s">
        <v>44</v>
      </c>
      <c r="E124" s="4">
        <v>100</v>
      </c>
      <c r="F124" s="4">
        <v>100</v>
      </c>
      <c r="G124" s="4">
        <v>100</v>
      </c>
      <c r="H124" s="28">
        <f>G124/F124*100-100</f>
        <v>0</v>
      </c>
      <c r="I124" s="21"/>
    </row>
    <row r="125" spans="1:9" ht="15.75" customHeight="1">
      <c r="A125" s="18" t="s">
        <v>382</v>
      </c>
      <c r="B125" s="304" t="s">
        <v>790</v>
      </c>
      <c r="C125" s="305"/>
      <c r="D125" s="305"/>
      <c r="E125" s="305"/>
      <c r="F125" s="305"/>
      <c r="G125" s="305"/>
      <c r="H125" s="305"/>
      <c r="I125" s="306"/>
    </row>
    <row r="126" spans="1:9" ht="110.25">
      <c r="A126" s="230">
        <v>1</v>
      </c>
      <c r="B126" s="241" t="s">
        <v>791</v>
      </c>
      <c r="C126" s="4" t="s">
        <v>43</v>
      </c>
      <c r="D126" s="4" t="s">
        <v>44</v>
      </c>
      <c r="E126" s="4">
        <v>10.1</v>
      </c>
      <c r="F126" s="4">
        <v>12</v>
      </c>
      <c r="G126" s="4">
        <v>8.2</v>
      </c>
      <c r="H126" s="36">
        <f>G126/F126*100-100</f>
        <v>-31.66666666666667</v>
      </c>
      <c r="I126" s="211" t="s">
        <v>1155</v>
      </c>
    </row>
    <row r="127" spans="1:9" ht="15.75" customHeight="1">
      <c r="A127" s="18" t="s">
        <v>383</v>
      </c>
      <c r="B127" s="304" t="s">
        <v>792</v>
      </c>
      <c r="C127" s="305"/>
      <c r="D127" s="305"/>
      <c r="E127" s="305"/>
      <c r="F127" s="305"/>
      <c r="G127" s="305"/>
      <c r="H127" s="305"/>
      <c r="I127" s="306"/>
    </row>
    <row r="128" spans="1:9" ht="63">
      <c r="A128" s="230">
        <v>1</v>
      </c>
      <c r="B128" s="241" t="s">
        <v>793</v>
      </c>
      <c r="C128" s="4" t="s">
        <v>43</v>
      </c>
      <c r="D128" s="4" t="s">
        <v>44</v>
      </c>
      <c r="E128" s="4">
        <v>11.1</v>
      </c>
      <c r="F128" s="4">
        <v>10</v>
      </c>
      <c r="G128" s="4">
        <v>11.3</v>
      </c>
      <c r="H128" s="36">
        <f>G128/F128*100-100</f>
        <v>13.000000000000014</v>
      </c>
      <c r="I128" s="214" t="s">
        <v>1156</v>
      </c>
    </row>
    <row r="129" spans="1:9" ht="63">
      <c r="A129" s="230">
        <v>2</v>
      </c>
      <c r="B129" s="241" t="s">
        <v>794</v>
      </c>
      <c r="C129" s="4" t="s">
        <v>43</v>
      </c>
      <c r="D129" s="4" t="s">
        <v>44</v>
      </c>
      <c r="E129" s="4">
        <v>7.5</v>
      </c>
      <c r="F129" s="4">
        <v>7</v>
      </c>
      <c r="G129" s="4">
        <v>28</v>
      </c>
      <c r="H129" s="36">
        <f>G129/F129*100-100</f>
        <v>300</v>
      </c>
      <c r="I129" s="213" t="s">
        <v>1157</v>
      </c>
    </row>
    <row r="130" spans="1:9" ht="15.75" customHeight="1">
      <c r="A130" s="18" t="s">
        <v>384</v>
      </c>
      <c r="B130" s="323" t="s">
        <v>795</v>
      </c>
      <c r="C130" s="324"/>
      <c r="D130" s="324"/>
      <c r="E130" s="324"/>
      <c r="F130" s="324"/>
      <c r="G130" s="324"/>
      <c r="H130" s="324"/>
      <c r="I130" s="325"/>
    </row>
    <row r="131" spans="1:9" ht="47.25">
      <c r="A131" s="230">
        <v>1</v>
      </c>
      <c r="B131" s="241" t="s">
        <v>796</v>
      </c>
      <c r="C131" s="4" t="s">
        <v>43</v>
      </c>
      <c r="D131" s="4" t="s">
        <v>44</v>
      </c>
      <c r="E131" s="4">
        <v>100</v>
      </c>
      <c r="F131" s="4">
        <v>100</v>
      </c>
      <c r="G131" s="4">
        <v>100</v>
      </c>
      <c r="H131" s="28">
        <f>G131/F131*100-100</f>
        <v>0</v>
      </c>
      <c r="I131" s="21" t="s">
        <v>277</v>
      </c>
    </row>
    <row r="132" spans="1:9" ht="15.75">
      <c r="A132" s="29" t="s">
        <v>373</v>
      </c>
      <c r="B132" s="301" t="s">
        <v>280</v>
      </c>
      <c r="C132" s="302"/>
      <c r="D132" s="302"/>
      <c r="E132" s="302"/>
      <c r="F132" s="302"/>
      <c r="G132" s="302"/>
      <c r="H132" s="302"/>
      <c r="I132" s="303"/>
    </row>
    <row r="133" spans="1:9" ht="157.5">
      <c r="A133" s="231">
        <v>1</v>
      </c>
      <c r="B133" s="241" t="s">
        <v>677</v>
      </c>
      <c r="C133" s="4" t="s">
        <v>43</v>
      </c>
      <c r="D133" s="4" t="s">
        <v>44</v>
      </c>
      <c r="E133" s="4">
        <v>83.4</v>
      </c>
      <c r="F133" s="4">
        <v>84</v>
      </c>
      <c r="G133" s="4">
        <v>90.4</v>
      </c>
      <c r="H133" s="36">
        <f>G133/F133*100-100</f>
        <v>7.619047619047635</v>
      </c>
      <c r="I133" s="211" t="s">
        <v>1158</v>
      </c>
    </row>
    <row r="134" spans="1:9" ht="78.75">
      <c r="A134" s="230">
        <v>2</v>
      </c>
      <c r="B134" s="241" t="s">
        <v>797</v>
      </c>
      <c r="C134" s="4" t="s">
        <v>43</v>
      </c>
      <c r="D134" s="4" t="s">
        <v>264</v>
      </c>
      <c r="E134" s="4">
        <v>19</v>
      </c>
      <c r="F134" s="4">
        <v>20</v>
      </c>
      <c r="G134" s="4">
        <v>15</v>
      </c>
      <c r="H134" s="36">
        <f>G134/F134*100-100</f>
        <v>-25</v>
      </c>
      <c r="I134" s="214" t="s">
        <v>1159</v>
      </c>
    </row>
    <row r="135" spans="1:9" ht="34.5" customHeight="1">
      <c r="A135" s="18" t="s">
        <v>438</v>
      </c>
      <c r="B135" s="304" t="s">
        <v>798</v>
      </c>
      <c r="C135" s="305"/>
      <c r="D135" s="305"/>
      <c r="E135" s="305"/>
      <c r="F135" s="305"/>
      <c r="G135" s="305"/>
      <c r="H135" s="305"/>
      <c r="I135" s="306"/>
    </row>
    <row r="136" spans="1:9" ht="94.5">
      <c r="A136" s="230">
        <v>1</v>
      </c>
      <c r="B136" s="241" t="s">
        <v>799</v>
      </c>
      <c r="C136" s="4" t="s">
        <v>43</v>
      </c>
      <c r="D136" s="4" t="s">
        <v>55</v>
      </c>
      <c r="E136" s="4">
        <v>170</v>
      </c>
      <c r="F136" s="4">
        <v>1020</v>
      </c>
      <c r="G136" s="4">
        <v>1186</v>
      </c>
      <c r="H136" s="36">
        <f>G136/F136*100-100</f>
        <v>16.274509803921575</v>
      </c>
      <c r="I136" s="214" t="s">
        <v>1160</v>
      </c>
    </row>
    <row r="137" spans="1:9" ht="31.5">
      <c r="A137" s="230">
        <v>2</v>
      </c>
      <c r="B137" s="241" t="s">
        <v>800</v>
      </c>
      <c r="C137" s="4" t="s">
        <v>43</v>
      </c>
      <c r="D137" s="4" t="s">
        <v>44</v>
      </c>
      <c r="E137" s="4">
        <v>100</v>
      </c>
      <c r="F137" s="4">
        <v>100</v>
      </c>
      <c r="G137" s="4">
        <v>100</v>
      </c>
      <c r="H137" s="28">
        <f>G137/F137*100-100</f>
        <v>0</v>
      </c>
      <c r="I137" s="21"/>
    </row>
    <row r="138" spans="1:9" ht="15.75" customHeight="1">
      <c r="A138" s="18" t="s">
        <v>439</v>
      </c>
      <c r="B138" s="304" t="s">
        <v>520</v>
      </c>
      <c r="C138" s="305"/>
      <c r="D138" s="305"/>
      <c r="E138" s="305"/>
      <c r="F138" s="305"/>
      <c r="G138" s="305"/>
      <c r="H138" s="305"/>
      <c r="I138" s="306"/>
    </row>
    <row r="139" spans="1:9" ht="94.5">
      <c r="A139" s="230">
        <v>1</v>
      </c>
      <c r="B139" s="241" t="s">
        <v>801</v>
      </c>
      <c r="C139" s="4" t="s">
        <v>43</v>
      </c>
      <c r="D139" s="4" t="s">
        <v>44</v>
      </c>
      <c r="E139" s="4">
        <v>100</v>
      </c>
      <c r="F139" s="4">
        <v>100</v>
      </c>
      <c r="G139" s="4">
        <v>100</v>
      </c>
      <c r="H139" s="28">
        <f>G139/F139*100-100</f>
        <v>0</v>
      </c>
      <c r="I139" s="214" t="s">
        <v>1161</v>
      </c>
    </row>
    <row r="140" spans="1:9" ht="15.75" customHeight="1">
      <c r="A140" s="29" t="s">
        <v>374</v>
      </c>
      <c r="B140" s="323" t="s">
        <v>281</v>
      </c>
      <c r="C140" s="324"/>
      <c r="D140" s="324"/>
      <c r="E140" s="324"/>
      <c r="F140" s="324"/>
      <c r="G140" s="324"/>
      <c r="H140" s="324"/>
      <c r="I140" s="325"/>
    </row>
    <row r="141" spans="1:9" ht="78.75">
      <c r="A141" s="230">
        <v>1</v>
      </c>
      <c r="B141" s="241" t="s">
        <v>802</v>
      </c>
      <c r="C141" s="4" t="s">
        <v>43</v>
      </c>
      <c r="D141" s="4" t="s">
        <v>264</v>
      </c>
      <c r="E141" s="4">
        <v>65</v>
      </c>
      <c r="F141" s="4">
        <v>65</v>
      </c>
      <c r="G141" s="4">
        <v>86.2</v>
      </c>
      <c r="H141" s="36">
        <f>G141/F141*100-100</f>
        <v>32.61538461538461</v>
      </c>
      <c r="I141" s="211" t="s">
        <v>1162</v>
      </c>
    </row>
    <row r="142" spans="1:9" ht="94.5">
      <c r="A142" s="230">
        <v>2</v>
      </c>
      <c r="B142" s="241" t="s">
        <v>678</v>
      </c>
      <c r="C142" s="4" t="s">
        <v>43</v>
      </c>
      <c r="D142" s="4" t="s">
        <v>44</v>
      </c>
      <c r="E142" s="4">
        <v>91</v>
      </c>
      <c r="F142" s="4">
        <v>95</v>
      </c>
      <c r="G142" s="4">
        <v>87</v>
      </c>
      <c r="H142" s="36">
        <f>G142/F142*100-100</f>
        <v>-8.421052631578945</v>
      </c>
      <c r="I142" s="211" t="s">
        <v>1163</v>
      </c>
    </row>
    <row r="143" spans="1:9" ht="110.25">
      <c r="A143" s="230">
        <v>3</v>
      </c>
      <c r="B143" s="241" t="s">
        <v>803</v>
      </c>
      <c r="C143" s="4" t="s">
        <v>43</v>
      </c>
      <c r="D143" s="4" t="s">
        <v>44</v>
      </c>
      <c r="E143" s="4">
        <v>40.2</v>
      </c>
      <c r="F143" s="4">
        <v>40</v>
      </c>
      <c r="G143" s="4">
        <v>32.1</v>
      </c>
      <c r="H143" s="36">
        <f>G143/F143*100-100</f>
        <v>-19.75</v>
      </c>
      <c r="I143" s="216" t="s">
        <v>1164</v>
      </c>
    </row>
    <row r="144" spans="1:9" ht="30" customHeight="1">
      <c r="A144" s="18" t="s">
        <v>440</v>
      </c>
      <c r="B144" s="304" t="s">
        <v>798</v>
      </c>
      <c r="C144" s="305"/>
      <c r="D144" s="305"/>
      <c r="E144" s="305"/>
      <c r="F144" s="305"/>
      <c r="G144" s="305"/>
      <c r="H144" s="305"/>
      <c r="I144" s="306"/>
    </row>
    <row r="145" spans="1:9" ht="31.5">
      <c r="A145" s="230">
        <v>1</v>
      </c>
      <c r="B145" s="241" t="s">
        <v>804</v>
      </c>
      <c r="C145" s="4" t="s">
        <v>43</v>
      </c>
      <c r="D145" s="4" t="s">
        <v>55</v>
      </c>
      <c r="E145" s="4">
        <v>1771</v>
      </c>
      <c r="F145" s="4">
        <v>1771</v>
      </c>
      <c r="G145" s="4">
        <v>1884</v>
      </c>
      <c r="H145" s="73">
        <f>G145/F145*100-100</f>
        <v>6.380575945793339</v>
      </c>
      <c r="I145" s="30"/>
    </row>
    <row r="146" spans="1:9" ht="31.5">
      <c r="A146" s="230">
        <v>2</v>
      </c>
      <c r="B146" s="241" t="s">
        <v>768</v>
      </c>
      <c r="C146" s="4" t="s">
        <v>43</v>
      </c>
      <c r="D146" s="4" t="s">
        <v>44</v>
      </c>
      <c r="E146" s="4">
        <v>100</v>
      </c>
      <c r="F146" s="4">
        <v>100</v>
      </c>
      <c r="G146" s="4">
        <v>100</v>
      </c>
      <c r="H146" s="28">
        <f>G146/F146*100-100</f>
        <v>0</v>
      </c>
      <c r="I146" s="21"/>
    </row>
    <row r="147" spans="1:9" ht="29.25" customHeight="1">
      <c r="A147" s="18" t="s">
        <v>441</v>
      </c>
      <c r="B147" s="304" t="s">
        <v>805</v>
      </c>
      <c r="C147" s="305"/>
      <c r="D147" s="305"/>
      <c r="E147" s="305"/>
      <c r="F147" s="305"/>
      <c r="G147" s="305"/>
      <c r="H147" s="305"/>
      <c r="I147" s="306"/>
    </row>
    <row r="148" spans="1:9" ht="47.25">
      <c r="A148" s="230">
        <v>1</v>
      </c>
      <c r="B148" s="241" t="s">
        <v>770</v>
      </c>
      <c r="C148" s="4" t="s">
        <v>43</v>
      </c>
      <c r="D148" s="4" t="s">
        <v>44</v>
      </c>
      <c r="E148" s="41">
        <v>0</v>
      </c>
      <c r="F148" s="4">
        <v>100</v>
      </c>
      <c r="G148" s="41">
        <v>97.2</v>
      </c>
      <c r="H148" s="36">
        <f>G148/F148*100-100</f>
        <v>-2.799999999999997</v>
      </c>
      <c r="I148" s="199" t="s">
        <v>1125</v>
      </c>
    </row>
    <row r="149" spans="1:9" ht="24" customHeight="1">
      <c r="A149" s="18" t="s">
        <v>442</v>
      </c>
      <c r="B149" s="304" t="s">
        <v>529</v>
      </c>
      <c r="C149" s="305"/>
      <c r="D149" s="305"/>
      <c r="E149" s="305"/>
      <c r="F149" s="305"/>
      <c r="G149" s="305"/>
      <c r="H149" s="305"/>
      <c r="I149" s="306"/>
    </row>
    <row r="150" spans="1:9" ht="94.5">
      <c r="A150" s="230">
        <v>1</v>
      </c>
      <c r="B150" s="241" t="s">
        <v>806</v>
      </c>
      <c r="C150" s="4" t="s">
        <v>43</v>
      </c>
      <c r="D150" s="4" t="s">
        <v>44</v>
      </c>
      <c r="E150" s="4">
        <v>36.3</v>
      </c>
      <c r="F150" s="4">
        <v>51</v>
      </c>
      <c r="G150" s="4">
        <v>37</v>
      </c>
      <c r="H150" s="36">
        <f>G150/F150*100-100</f>
        <v>-27.450980392156865</v>
      </c>
      <c r="I150" s="216" t="s">
        <v>1165</v>
      </c>
    </row>
    <row r="151" spans="1:9" ht="15.75" customHeight="1">
      <c r="A151" s="18" t="s">
        <v>443</v>
      </c>
      <c r="B151" s="304" t="s">
        <v>520</v>
      </c>
      <c r="C151" s="305"/>
      <c r="D151" s="305"/>
      <c r="E151" s="305"/>
      <c r="F151" s="305"/>
      <c r="G151" s="305"/>
      <c r="H151" s="305"/>
      <c r="I151" s="306"/>
    </row>
    <row r="152" spans="1:9" ht="47.25">
      <c r="A152" s="230">
        <v>1</v>
      </c>
      <c r="B152" s="241" t="s">
        <v>807</v>
      </c>
      <c r="C152" s="4" t="s">
        <v>43</v>
      </c>
      <c r="D152" s="4" t="s">
        <v>44</v>
      </c>
      <c r="E152" s="4">
        <v>100</v>
      </c>
      <c r="F152" s="4">
        <v>100</v>
      </c>
      <c r="G152" s="34">
        <v>100</v>
      </c>
      <c r="H152" s="36">
        <f>G152/F152*100-100</f>
        <v>0</v>
      </c>
      <c r="I152" s="30"/>
    </row>
    <row r="153" spans="1:9" ht="15.75" customHeight="1">
      <c r="A153" s="29" t="s">
        <v>375</v>
      </c>
      <c r="B153" s="323" t="s">
        <v>282</v>
      </c>
      <c r="C153" s="324"/>
      <c r="D153" s="324"/>
      <c r="E153" s="324"/>
      <c r="F153" s="324"/>
      <c r="G153" s="324"/>
      <c r="H153" s="324"/>
      <c r="I153" s="325"/>
    </row>
    <row r="154" spans="1:9" ht="110.25">
      <c r="A154" s="230">
        <v>1</v>
      </c>
      <c r="B154" s="241" t="s">
        <v>808</v>
      </c>
      <c r="C154" s="4" t="s">
        <v>43</v>
      </c>
      <c r="D154" s="4" t="s">
        <v>44</v>
      </c>
      <c r="E154" s="4">
        <v>88.1</v>
      </c>
      <c r="F154" s="4">
        <v>90</v>
      </c>
      <c r="G154" s="4">
        <v>69.3</v>
      </c>
      <c r="H154" s="36">
        <f>G154/F154*100-100</f>
        <v>-23</v>
      </c>
      <c r="I154" s="212" t="s">
        <v>1166</v>
      </c>
    </row>
    <row r="155" spans="1:9" ht="141.75">
      <c r="A155" s="230">
        <v>2</v>
      </c>
      <c r="B155" s="241" t="s">
        <v>809</v>
      </c>
      <c r="C155" s="4" t="s">
        <v>43</v>
      </c>
      <c r="D155" s="4" t="s">
        <v>44</v>
      </c>
      <c r="E155" s="4">
        <v>41.1</v>
      </c>
      <c r="F155" s="4">
        <v>44</v>
      </c>
      <c r="G155" s="4">
        <v>21.4</v>
      </c>
      <c r="H155" s="36">
        <f>G155/F155*100-100</f>
        <v>-51.36363636363637</v>
      </c>
      <c r="I155" s="216" t="s">
        <v>1167</v>
      </c>
    </row>
    <row r="156" spans="1:9" ht="15.75" customHeight="1">
      <c r="A156" s="18" t="s">
        <v>444</v>
      </c>
      <c r="B156" s="304" t="s">
        <v>526</v>
      </c>
      <c r="C156" s="305"/>
      <c r="D156" s="305"/>
      <c r="E156" s="305"/>
      <c r="F156" s="305"/>
      <c r="G156" s="305"/>
      <c r="H156" s="305"/>
      <c r="I156" s="306"/>
    </row>
    <row r="157" spans="1:9" ht="141.75">
      <c r="A157" s="230">
        <v>1</v>
      </c>
      <c r="B157" s="241" t="s">
        <v>810</v>
      </c>
      <c r="C157" s="4" t="s">
        <v>141</v>
      </c>
      <c r="D157" s="4" t="s">
        <v>44</v>
      </c>
      <c r="E157" s="4">
        <v>70</v>
      </c>
      <c r="F157" s="4">
        <v>73</v>
      </c>
      <c r="G157" s="4">
        <v>55.4</v>
      </c>
      <c r="H157" s="36">
        <f>100-(G157/F157)*100</f>
        <v>24.109589041095887</v>
      </c>
      <c r="I157" s="216" t="s">
        <v>1168</v>
      </c>
    </row>
    <row r="158" spans="1:9" ht="15.75" customHeight="1">
      <c r="A158" s="18" t="s">
        <v>445</v>
      </c>
      <c r="B158" s="304" t="s">
        <v>812</v>
      </c>
      <c r="C158" s="305"/>
      <c r="D158" s="305"/>
      <c r="E158" s="305"/>
      <c r="F158" s="305"/>
      <c r="G158" s="305"/>
      <c r="H158" s="305"/>
      <c r="I158" s="306"/>
    </row>
    <row r="159" spans="1:9" ht="47.25">
      <c r="A159" s="230">
        <v>1</v>
      </c>
      <c r="B159" s="241" t="s">
        <v>811</v>
      </c>
      <c r="C159" s="4" t="s">
        <v>43</v>
      </c>
      <c r="D159" s="4" t="s">
        <v>55</v>
      </c>
      <c r="E159" s="4">
        <v>8622</v>
      </c>
      <c r="F159" s="4">
        <v>8600</v>
      </c>
      <c r="G159" s="4">
        <v>6961</v>
      </c>
      <c r="H159" s="36">
        <f>G159/F159*100-100</f>
        <v>-19.058139534883722</v>
      </c>
      <c r="I159" s="214" t="s">
        <v>1169</v>
      </c>
    </row>
    <row r="160" spans="1:9" ht="15.75" customHeight="1">
      <c r="A160" s="18" t="s">
        <v>446</v>
      </c>
      <c r="B160" s="304" t="s">
        <v>813</v>
      </c>
      <c r="C160" s="305"/>
      <c r="D160" s="305"/>
      <c r="E160" s="305"/>
      <c r="F160" s="305"/>
      <c r="G160" s="305"/>
      <c r="H160" s="305"/>
      <c r="I160" s="306"/>
    </row>
    <row r="161" spans="1:9" ht="47.25">
      <c r="A161" s="230">
        <v>1</v>
      </c>
      <c r="B161" s="241" t="s">
        <v>815</v>
      </c>
      <c r="C161" s="4" t="s">
        <v>43</v>
      </c>
      <c r="D161" s="4" t="s">
        <v>55</v>
      </c>
      <c r="E161" s="4">
        <v>676</v>
      </c>
      <c r="F161" s="4">
        <v>694</v>
      </c>
      <c r="G161" s="74">
        <v>708</v>
      </c>
      <c r="H161" s="36">
        <f>G161/F161*100-100</f>
        <v>2.017291066282411</v>
      </c>
      <c r="I161" s="211" t="s">
        <v>283</v>
      </c>
    </row>
    <row r="162" spans="1:9" ht="15.75" customHeight="1">
      <c r="A162" s="18" t="s">
        <v>447</v>
      </c>
      <c r="B162" s="323" t="s">
        <v>814</v>
      </c>
      <c r="C162" s="324"/>
      <c r="D162" s="324"/>
      <c r="E162" s="324"/>
      <c r="F162" s="324"/>
      <c r="G162" s="324"/>
      <c r="H162" s="324"/>
      <c r="I162" s="325"/>
    </row>
    <row r="163" spans="1:9" ht="15.75">
      <c r="A163" s="230">
        <v>1</v>
      </c>
      <c r="B163" s="241" t="s">
        <v>816</v>
      </c>
      <c r="C163" s="4" t="s">
        <v>43</v>
      </c>
      <c r="D163" s="4" t="s">
        <v>55</v>
      </c>
      <c r="E163" s="4">
        <v>2778</v>
      </c>
      <c r="F163" s="4">
        <v>2778</v>
      </c>
      <c r="G163" s="4">
        <v>1875</v>
      </c>
      <c r="H163" s="36">
        <f>G163/F163*100-100</f>
        <v>-32.50539956803455</v>
      </c>
      <c r="I163" s="217" t="s">
        <v>935</v>
      </c>
    </row>
    <row r="164" spans="1:9" ht="31.5">
      <c r="A164" s="230">
        <v>2</v>
      </c>
      <c r="B164" s="241" t="s">
        <v>768</v>
      </c>
      <c r="C164" s="4" t="s">
        <v>43</v>
      </c>
      <c r="D164" s="4" t="s">
        <v>44</v>
      </c>
      <c r="E164" s="4">
        <v>100</v>
      </c>
      <c r="F164" s="4">
        <v>100</v>
      </c>
      <c r="G164" s="4">
        <v>100</v>
      </c>
      <c r="H164" s="28">
        <f>G164/F164*100-100</f>
        <v>0</v>
      </c>
      <c r="I164" s="21"/>
    </row>
    <row r="165" spans="1:9" ht="15.75" customHeight="1">
      <c r="A165" s="29" t="s">
        <v>376</v>
      </c>
      <c r="B165" s="323" t="s">
        <v>284</v>
      </c>
      <c r="C165" s="324"/>
      <c r="D165" s="324"/>
      <c r="E165" s="324"/>
      <c r="F165" s="324"/>
      <c r="G165" s="324"/>
      <c r="H165" s="324"/>
      <c r="I165" s="325"/>
    </row>
    <row r="166" spans="1:9" ht="31.5">
      <c r="A166" s="230">
        <v>1</v>
      </c>
      <c r="B166" s="241" t="s">
        <v>817</v>
      </c>
      <c r="C166" s="4" t="s">
        <v>43</v>
      </c>
      <c r="D166" s="4" t="s">
        <v>44</v>
      </c>
      <c r="E166" s="4">
        <v>100</v>
      </c>
      <c r="F166" s="4">
        <v>100</v>
      </c>
      <c r="G166" s="4">
        <v>100</v>
      </c>
      <c r="H166" s="28">
        <f>G166/F166*100-100</f>
        <v>0</v>
      </c>
      <c r="I166" s="21"/>
    </row>
    <row r="167" spans="1:9" ht="78.75">
      <c r="A167" s="230">
        <v>2</v>
      </c>
      <c r="B167" s="241" t="s">
        <v>818</v>
      </c>
      <c r="C167" s="4" t="s">
        <v>43</v>
      </c>
      <c r="D167" s="4" t="s">
        <v>44</v>
      </c>
      <c r="E167" s="4">
        <v>48.7</v>
      </c>
      <c r="F167" s="4">
        <v>50</v>
      </c>
      <c r="G167" s="37">
        <v>46.7</v>
      </c>
      <c r="H167" s="36">
        <f>G167/F167*100-100</f>
        <v>-6.599999999999994</v>
      </c>
      <c r="I167" s="30" t="s">
        <v>1126</v>
      </c>
    </row>
    <row r="168" spans="1:9" ht="47.25">
      <c r="A168" s="230">
        <v>3</v>
      </c>
      <c r="B168" s="241" t="s">
        <v>819</v>
      </c>
      <c r="C168" s="4" t="s">
        <v>43</v>
      </c>
      <c r="D168" s="4" t="s">
        <v>44</v>
      </c>
      <c r="E168" s="4">
        <v>54.2</v>
      </c>
      <c r="F168" s="4">
        <v>62</v>
      </c>
      <c r="G168" s="41">
        <v>59.1</v>
      </c>
      <c r="H168" s="36">
        <f>G168/F168*100-100</f>
        <v>-4.677419354838705</v>
      </c>
      <c r="I168" s="39" t="s">
        <v>1127</v>
      </c>
    </row>
    <row r="169" spans="1:10" ht="15.75" customHeight="1">
      <c r="A169" s="18" t="s">
        <v>448</v>
      </c>
      <c r="B169" s="304" t="s">
        <v>529</v>
      </c>
      <c r="C169" s="305"/>
      <c r="D169" s="305"/>
      <c r="E169" s="305"/>
      <c r="F169" s="305"/>
      <c r="G169" s="305"/>
      <c r="H169" s="305"/>
      <c r="I169" s="306"/>
      <c r="J169" s="199"/>
    </row>
    <row r="170" spans="1:9" ht="63">
      <c r="A170" s="230">
        <v>1</v>
      </c>
      <c r="B170" s="241" t="s">
        <v>820</v>
      </c>
      <c r="C170" s="4" t="s">
        <v>43</v>
      </c>
      <c r="D170" s="4" t="s">
        <v>44</v>
      </c>
      <c r="E170" s="4">
        <v>45</v>
      </c>
      <c r="F170" s="4">
        <v>50</v>
      </c>
      <c r="G170" s="38">
        <v>45</v>
      </c>
      <c r="H170" s="36">
        <f>G170/F170*100-100</f>
        <v>-10</v>
      </c>
      <c r="I170" s="39" t="s">
        <v>1128</v>
      </c>
    </row>
    <row r="171" spans="1:9" ht="15.75" customHeight="1">
      <c r="A171" s="29" t="s">
        <v>437</v>
      </c>
      <c r="B171" s="323" t="s">
        <v>285</v>
      </c>
      <c r="C171" s="324"/>
      <c r="D171" s="324"/>
      <c r="E171" s="324"/>
      <c r="F171" s="324"/>
      <c r="G171" s="324"/>
      <c r="H171" s="324"/>
      <c r="I171" s="325"/>
    </row>
    <row r="172" spans="1:9" ht="63">
      <c r="A172" s="230">
        <v>1</v>
      </c>
      <c r="B172" s="241" t="s">
        <v>821</v>
      </c>
      <c r="C172" s="4" t="s">
        <v>43</v>
      </c>
      <c r="D172" s="4" t="s">
        <v>44</v>
      </c>
      <c r="E172" s="4">
        <v>104</v>
      </c>
      <c r="F172" s="4">
        <v>95</v>
      </c>
      <c r="G172" s="4">
        <v>100.8</v>
      </c>
      <c r="H172" s="36">
        <f>G172/F172*100-100</f>
        <v>6.105263157894726</v>
      </c>
      <c r="I172" s="211" t="s">
        <v>936</v>
      </c>
    </row>
    <row r="173" spans="1:9" ht="15.75" customHeight="1">
      <c r="A173" s="18" t="s">
        <v>449</v>
      </c>
      <c r="B173" s="304" t="s">
        <v>368</v>
      </c>
      <c r="C173" s="305"/>
      <c r="D173" s="305"/>
      <c r="E173" s="305"/>
      <c r="F173" s="305"/>
      <c r="G173" s="305"/>
      <c r="H173" s="305"/>
      <c r="I173" s="306"/>
    </row>
    <row r="174" spans="1:9" ht="47.25">
      <c r="A174" s="21">
        <v>1</v>
      </c>
      <c r="B174" s="241" t="s">
        <v>822</v>
      </c>
      <c r="C174" s="4" t="s">
        <v>43</v>
      </c>
      <c r="D174" s="4" t="s">
        <v>44</v>
      </c>
      <c r="E174" s="4">
        <v>100</v>
      </c>
      <c r="F174" s="4">
        <v>100</v>
      </c>
      <c r="G174" s="38">
        <v>75</v>
      </c>
      <c r="H174" s="36">
        <f>G174/F174*100-100</f>
        <v>-25</v>
      </c>
      <c r="I174" s="211" t="s">
        <v>937</v>
      </c>
    </row>
    <row r="175" spans="1:9" ht="15.75" customHeight="1">
      <c r="A175" s="18" t="s">
        <v>450</v>
      </c>
      <c r="B175" s="304" t="s">
        <v>530</v>
      </c>
      <c r="C175" s="305"/>
      <c r="D175" s="305"/>
      <c r="E175" s="305"/>
      <c r="F175" s="305"/>
      <c r="G175" s="305"/>
      <c r="H175" s="305"/>
      <c r="I175" s="306"/>
    </row>
    <row r="176" spans="1:9" ht="63">
      <c r="A176" s="230">
        <v>1</v>
      </c>
      <c r="B176" s="241" t="s">
        <v>823</v>
      </c>
      <c r="C176" s="4" t="s">
        <v>43</v>
      </c>
      <c r="D176" s="4" t="s">
        <v>44</v>
      </c>
      <c r="E176" s="4">
        <v>100</v>
      </c>
      <c r="F176" s="4">
        <v>100</v>
      </c>
      <c r="G176" s="4">
        <v>100</v>
      </c>
      <c r="H176" s="28">
        <f>G176/F176*100-100</f>
        <v>0</v>
      </c>
      <c r="I176" s="31" t="s">
        <v>1129</v>
      </c>
    </row>
    <row r="177" spans="1:9" ht="15.75" customHeight="1">
      <c r="A177" s="18" t="s">
        <v>451</v>
      </c>
      <c r="B177" s="304" t="s">
        <v>824</v>
      </c>
      <c r="C177" s="305"/>
      <c r="D177" s="305"/>
      <c r="E177" s="305"/>
      <c r="F177" s="305"/>
      <c r="G177" s="305"/>
      <c r="H177" s="305"/>
      <c r="I177" s="306"/>
    </row>
    <row r="178" spans="1:9" ht="63">
      <c r="A178" s="230">
        <v>1</v>
      </c>
      <c r="B178" s="241" t="s">
        <v>825</v>
      </c>
      <c r="C178" s="4" t="s">
        <v>43</v>
      </c>
      <c r="D178" s="4" t="s">
        <v>44</v>
      </c>
      <c r="E178" s="4">
        <v>100</v>
      </c>
      <c r="F178" s="4">
        <v>100</v>
      </c>
      <c r="G178" s="4">
        <v>100</v>
      </c>
      <c r="H178" s="28">
        <f>G178/F178*100-100</f>
        <v>0</v>
      </c>
      <c r="I178" s="31" t="s">
        <v>1130</v>
      </c>
    </row>
    <row r="179" spans="1:9" ht="37.5" customHeight="1">
      <c r="A179" s="18" t="s">
        <v>452</v>
      </c>
      <c r="B179" s="304" t="s">
        <v>826</v>
      </c>
      <c r="C179" s="305"/>
      <c r="D179" s="305"/>
      <c r="E179" s="305"/>
      <c r="F179" s="305"/>
      <c r="G179" s="305"/>
      <c r="H179" s="305"/>
      <c r="I179" s="306"/>
    </row>
    <row r="180" spans="1:9" ht="94.5">
      <c r="A180" s="230">
        <v>1</v>
      </c>
      <c r="B180" s="241" t="s">
        <v>827</v>
      </c>
      <c r="C180" s="4" t="s">
        <v>43</v>
      </c>
      <c r="D180" s="4" t="s">
        <v>44</v>
      </c>
      <c r="E180" s="4">
        <v>100</v>
      </c>
      <c r="F180" s="4">
        <v>100</v>
      </c>
      <c r="G180" s="4">
        <v>100</v>
      </c>
      <c r="H180" s="28">
        <f>G180/F180*100-100</f>
        <v>0</v>
      </c>
      <c r="I180" s="31" t="s">
        <v>1131</v>
      </c>
    </row>
    <row r="181" spans="1:9" ht="31.5" customHeight="1">
      <c r="A181" s="18" t="s">
        <v>453</v>
      </c>
      <c r="B181" s="304" t="s">
        <v>828</v>
      </c>
      <c r="C181" s="305"/>
      <c r="D181" s="305"/>
      <c r="E181" s="305"/>
      <c r="F181" s="305"/>
      <c r="G181" s="305"/>
      <c r="H181" s="305"/>
      <c r="I181" s="306"/>
    </row>
    <row r="182" spans="1:9" ht="94.5">
      <c r="A182" s="230">
        <v>1</v>
      </c>
      <c r="B182" s="241" t="s">
        <v>829</v>
      </c>
      <c r="C182" s="4" t="s">
        <v>43</v>
      </c>
      <c r="D182" s="4" t="s">
        <v>44</v>
      </c>
      <c r="E182" s="4">
        <v>100</v>
      </c>
      <c r="F182" s="4">
        <v>100</v>
      </c>
      <c r="G182" s="4">
        <v>100</v>
      </c>
      <c r="H182" s="28">
        <f>G182/F182*100-100</f>
        <v>0</v>
      </c>
      <c r="I182" s="31" t="s">
        <v>1132</v>
      </c>
    </row>
    <row r="183" spans="1:9" ht="18.75" customHeight="1">
      <c r="A183" s="1" t="s">
        <v>23</v>
      </c>
      <c r="B183" s="354" t="s">
        <v>24</v>
      </c>
      <c r="C183" s="354"/>
      <c r="D183" s="354"/>
      <c r="E183" s="354"/>
      <c r="F183" s="354"/>
      <c r="G183" s="354"/>
      <c r="H183" s="354"/>
      <c r="I183" s="354"/>
    </row>
    <row r="184" spans="1:9" ht="54.75" customHeight="1">
      <c r="A184" s="232">
        <v>1</v>
      </c>
      <c r="B184" s="241" t="s">
        <v>719</v>
      </c>
      <c r="C184" s="4" t="s">
        <v>43</v>
      </c>
      <c r="D184" s="9" t="s">
        <v>44</v>
      </c>
      <c r="E184" s="9">
        <v>2.5</v>
      </c>
      <c r="F184" s="9">
        <v>2.7</v>
      </c>
      <c r="G184" s="9">
        <v>1.8</v>
      </c>
      <c r="H184" s="10">
        <f aca="true" t="shared" si="2" ref="H184:H189">G184/F184*100-100</f>
        <v>-33.33333333333334</v>
      </c>
      <c r="I184" s="21"/>
    </row>
    <row r="185" spans="1:9" ht="31.5">
      <c r="A185" s="232">
        <v>2</v>
      </c>
      <c r="B185" s="241" t="s">
        <v>683</v>
      </c>
      <c r="C185" s="4" t="s">
        <v>43</v>
      </c>
      <c r="D185" s="9" t="s">
        <v>44</v>
      </c>
      <c r="E185" s="9">
        <v>57.4</v>
      </c>
      <c r="F185" s="9">
        <v>57.5</v>
      </c>
      <c r="G185" s="9">
        <v>37.3</v>
      </c>
      <c r="H185" s="10">
        <f t="shared" si="2"/>
        <v>-35.1304347826087</v>
      </c>
      <c r="I185" s="21"/>
    </row>
    <row r="186" spans="1:9" ht="30" customHeight="1">
      <c r="A186" s="232">
        <v>3</v>
      </c>
      <c r="B186" s="241" t="s">
        <v>684</v>
      </c>
      <c r="C186" s="4" t="s">
        <v>43</v>
      </c>
      <c r="D186" s="9" t="s">
        <v>44</v>
      </c>
      <c r="E186" s="9">
        <v>43.5</v>
      </c>
      <c r="F186" s="9">
        <v>45.3</v>
      </c>
      <c r="G186" s="9">
        <v>39.1</v>
      </c>
      <c r="H186" s="10">
        <f t="shared" si="2"/>
        <v>-13.68653421633553</v>
      </c>
      <c r="I186" s="21"/>
    </row>
    <row r="187" spans="1:9" ht="31.5">
      <c r="A187" s="232">
        <v>4</v>
      </c>
      <c r="B187" s="241" t="s">
        <v>686</v>
      </c>
      <c r="C187" s="4" t="s">
        <v>43</v>
      </c>
      <c r="D187" s="9" t="s">
        <v>44</v>
      </c>
      <c r="E187" s="9">
        <v>12.2</v>
      </c>
      <c r="F187" s="9">
        <v>12.4</v>
      </c>
      <c r="G187" s="9">
        <v>7.5</v>
      </c>
      <c r="H187" s="10">
        <f t="shared" si="2"/>
        <v>-39.516129032258064</v>
      </c>
      <c r="I187" s="21"/>
    </row>
    <row r="188" spans="1:9" ht="47.25">
      <c r="A188" s="232">
        <v>5</v>
      </c>
      <c r="B188" s="241" t="s">
        <v>720</v>
      </c>
      <c r="C188" s="4" t="s">
        <v>43</v>
      </c>
      <c r="D188" s="9" t="s">
        <v>44</v>
      </c>
      <c r="E188" s="9">
        <v>1.4</v>
      </c>
      <c r="F188" s="9">
        <v>1.6</v>
      </c>
      <c r="G188" s="9">
        <v>1.1</v>
      </c>
      <c r="H188" s="10">
        <f t="shared" si="2"/>
        <v>-31.25</v>
      </c>
      <c r="I188" s="21"/>
    </row>
    <row r="189" spans="1:9" ht="31.5">
      <c r="A189" s="232">
        <v>6</v>
      </c>
      <c r="B189" s="241" t="s">
        <v>229</v>
      </c>
      <c r="C189" s="4" t="s">
        <v>43</v>
      </c>
      <c r="D189" s="4" t="s">
        <v>230</v>
      </c>
      <c r="E189" s="9">
        <v>5</v>
      </c>
      <c r="F189" s="9">
        <v>4</v>
      </c>
      <c r="G189" s="9">
        <v>7</v>
      </c>
      <c r="H189" s="10">
        <f t="shared" si="2"/>
        <v>75</v>
      </c>
      <c r="I189" s="21" t="s">
        <v>718</v>
      </c>
    </row>
    <row r="190" spans="1:9" ht="16.5" customHeight="1">
      <c r="A190" s="29" t="s">
        <v>104</v>
      </c>
      <c r="B190" s="301" t="s">
        <v>221</v>
      </c>
      <c r="C190" s="302"/>
      <c r="D190" s="302"/>
      <c r="E190" s="302"/>
      <c r="F190" s="302"/>
      <c r="G190" s="302"/>
      <c r="H190" s="302"/>
      <c r="I190" s="303"/>
    </row>
    <row r="191" spans="1:9" ht="50.25" customHeight="1">
      <c r="A191" s="232">
        <v>1</v>
      </c>
      <c r="B191" s="241" t="s">
        <v>721</v>
      </c>
      <c r="C191" s="4" t="s">
        <v>43</v>
      </c>
      <c r="D191" s="9" t="s">
        <v>44</v>
      </c>
      <c r="E191" s="9">
        <v>2.5</v>
      </c>
      <c r="F191" s="9">
        <v>2.7</v>
      </c>
      <c r="G191" s="9">
        <v>1.8</v>
      </c>
      <c r="H191" s="22">
        <f>G191*100/F191-100</f>
        <v>-33.33333333333334</v>
      </c>
      <c r="I191" s="21"/>
    </row>
    <row r="192" spans="1:9" ht="31.5">
      <c r="A192" s="232">
        <v>2</v>
      </c>
      <c r="B192" s="241" t="s">
        <v>722</v>
      </c>
      <c r="C192" s="4" t="s">
        <v>43</v>
      </c>
      <c r="D192" s="9" t="s">
        <v>44</v>
      </c>
      <c r="E192" s="9">
        <v>57.4</v>
      </c>
      <c r="F192" s="9">
        <v>57.5</v>
      </c>
      <c r="G192" s="9">
        <v>37.3</v>
      </c>
      <c r="H192" s="22">
        <f>G192*100/F192-100</f>
        <v>-35.1304347826087</v>
      </c>
      <c r="I192" s="21"/>
    </row>
    <row r="193" spans="1:9" ht="36.75" customHeight="1">
      <c r="A193" s="232">
        <v>3</v>
      </c>
      <c r="B193" s="241" t="s">
        <v>685</v>
      </c>
      <c r="C193" s="4" t="s">
        <v>43</v>
      </c>
      <c r="D193" s="9" t="s">
        <v>44</v>
      </c>
      <c r="E193" s="9">
        <v>44.4</v>
      </c>
      <c r="F193" s="9">
        <v>45.3</v>
      </c>
      <c r="G193" s="9">
        <v>39.1</v>
      </c>
      <c r="H193" s="22">
        <f>G193*100/F193-100</f>
        <v>-13.68653421633553</v>
      </c>
      <c r="I193" s="21"/>
    </row>
    <row r="194" spans="1:9" ht="18" customHeight="1">
      <c r="A194" s="18" t="s">
        <v>454</v>
      </c>
      <c r="B194" s="304" t="s">
        <v>724</v>
      </c>
      <c r="C194" s="305"/>
      <c r="D194" s="305"/>
      <c r="E194" s="305"/>
      <c r="F194" s="305"/>
      <c r="G194" s="305"/>
      <c r="H194" s="305"/>
      <c r="I194" s="306"/>
    </row>
    <row r="195" spans="1:9" ht="38.25" customHeight="1">
      <c r="A195" s="232">
        <v>1</v>
      </c>
      <c r="B195" s="241" t="s">
        <v>243</v>
      </c>
      <c r="C195" s="4" t="s">
        <v>43</v>
      </c>
      <c r="D195" s="9" t="s">
        <v>231</v>
      </c>
      <c r="E195" s="48">
        <v>13570</v>
      </c>
      <c r="F195" s="48">
        <v>13590</v>
      </c>
      <c r="G195" s="48">
        <v>11730</v>
      </c>
      <c r="H195" s="10">
        <f>G195*100/F195-100</f>
        <v>-13.686534216335545</v>
      </c>
      <c r="I195" s="21"/>
    </row>
    <row r="196" spans="1:9" ht="12.75" customHeight="1">
      <c r="A196" s="18" t="s">
        <v>455</v>
      </c>
      <c r="B196" s="313" t="s">
        <v>725</v>
      </c>
      <c r="C196" s="314"/>
      <c r="D196" s="314"/>
      <c r="E196" s="314"/>
      <c r="F196" s="314"/>
      <c r="G196" s="314"/>
      <c r="H196" s="314"/>
      <c r="I196" s="315"/>
    </row>
    <row r="197" spans="1:9" ht="46.5" customHeight="1">
      <c r="A197" s="233" t="s">
        <v>1170</v>
      </c>
      <c r="B197" s="241" t="s">
        <v>235</v>
      </c>
      <c r="C197" s="4" t="s">
        <v>43</v>
      </c>
      <c r="D197" s="9" t="s">
        <v>44</v>
      </c>
      <c r="E197" s="9">
        <v>1.2</v>
      </c>
      <c r="F197" s="9">
        <v>1.4</v>
      </c>
      <c r="G197" s="9">
        <v>1.1</v>
      </c>
      <c r="H197" s="10">
        <f>G197*100/F197-100</f>
        <v>-21.428571428571416</v>
      </c>
      <c r="I197" s="21"/>
    </row>
    <row r="198" spans="1:9" ht="14.25" customHeight="1">
      <c r="A198" s="18" t="s">
        <v>456</v>
      </c>
      <c r="B198" s="313" t="s">
        <v>534</v>
      </c>
      <c r="C198" s="314"/>
      <c r="D198" s="314"/>
      <c r="E198" s="314"/>
      <c r="F198" s="314"/>
      <c r="G198" s="314"/>
      <c r="H198" s="314"/>
      <c r="I198" s="315"/>
    </row>
    <row r="199" spans="1:9" ht="63.75" customHeight="1">
      <c r="A199" s="232">
        <v>1</v>
      </c>
      <c r="B199" s="241" t="s">
        <v>222</v>
      </c>
      <c r="C199" s="4" t="s">
        <v>43</v>
      </c>
      <c r="D199" s="9" t="s">
        <v>55</v>
      </c>
      <c r="E199" s="9">
        <v>690</v>
      </c>
      <c r="F199" s="9">
        <v>785</v>
      </c>
      <c r="G199" s="9">
        <v>692</v>
      </c>
      <c r="H199" s="10">
        <f>G199*100/F199-100</f>
        <v>-11.847133757961785</v>
      </c>
      <c r="I199" s="21"/>
    </row>
    <row r="200" spans="1:9" ht="14.25" customHeight="1">
      <c r="A200" s="18" t="s">
        <v>457</v>
      </c>
      <c r="B200" s="304" t="s">
        <v>830</v>
      </c>
      <c r="C200" s="305"/>
      <c r="D200" s="305"/>
      <c r="E200" s="305"/>
      <c r="F200" s="305"/>
      <c r="G200" s="305"/>
      <c r="H200" s="305"/>
      <c r="I200" s="306"/>
    </row>
    <row r="201" spans="1:9" ht="33.75" customHeight="1">
      <c r="A201" s="232">
        <v>1</v>
      </c>
      <c r="B201" s="241" t="s">
        <v>223</v>
      </c>
      <c r="C201" s="4" t="s">
        <v>43</v>
      </c>
      <c r="D201" s="9" t="s">
        <v>55</v>
      </c>
      <c r="E201" s="48">
        <v>2560</v>
      </c>
      <c r="F201" s="48">
        <v>2640</v>
      </c>
      <c r="G201" s="48">
        <v>1097</v>
      </c>
      <c r="H201" s="10">
        <f>G201*100/F201-100</f>
        <v>-58.446969696969695</v>
      </c>
      <c r="I201" s="19"/>
    </row>
    <row r="202" spans="1:9" ht="12.75" customHeight="1">
      <c r="A202" s="18" t="s">
        <v>458</v>
      </c>
      <c r="B202" s="313" t="s">
        <v>831</v>
      </c>
      <c r="C202" s="314"/>
      <c r="D202" s="314"/>
      <c r="E202" s="314"/>
      <c r="F202" s="314"/>
      <c r="G202" s="314"/>
      <c r="H202" s="314"/>
      <c r="I202" s="315"/>
    </row>
    <row r="203" spans="1:9" ht="39.75" customHeight="1">
      <c r="A203" s="232">
        <v>1</v>
      </c>
      <c r="B203" s="241" t="s">
        <v>239</v>
      </c>
      <c r="C203" s="4" t="s">
        <v>43</v>
      </c>
      <c r="D203" s="9" t="s">
        <v>55</v>
      </c>
      <c r="E203" s="48">
        <v>17800</v>
      </c>
      <c r="F203" s="48">
        <v>17930</v>
      </c>
      <c r="G203" s="48">
        <v>11630</v>
      </c>
      <c r="H203" s="10">
        <f>G203*100/F203-100</f>
        <v>-35.136642498605696</v>
      </c>
      <c r="I203" s="19"/>
    </row>
    <row r="204" spans="1:9" ht="12.75" customHeight="1">
      <c r="A204" s="18" t="s">
        <v>459</v>
      </c>
      <c r="B204" s="313" t="s">
        <v>535</v>
      </c>
      <c r="C204" s="314"/>
      <c r="D204" s="314"/>
      <c r="E204" s="314"/>
      <c r="F204" s="314"/>
      <c r="G204" s="314"/>
      <c r="H204" s="314"/>
      <c r="I204" s="315"/>
    </row>
    <row r="205" spans="1:9" ht="31.5">
      <c r="A205" s="232">
        <v>1</v>
      </c>
      <c r="B205" s="241" t="s">
        <v>224</v>
      </c>
      <c r="C205" s="4" t="s">
        <v>43</v>
      </c>
      <c r="D205" s="9" t="s">
        <v>44</v>
      </c>
      <c r="E205" s="9">
        <v>12.2</v>
      </c>
      <c r="F205" s="9">
        <v>12.4</v>
      </c>
      <c r="G205" s="9">
        <v>7.5</v>
      </c>
      <c r="H205" s="10">
        <f>G205*100/F205-100</f>
        <v>-39.516129032258064</v>
      </c>
      <c r="I205" s="21"/>
    </row>
    <row r="206" spans="1:9" ht="12.75" customHeight="1">
      <c r="A206" s="18" t="s">
        <v>460</v>
      </c>
      <c r="B206" s="313" t="s">
        <v>832</v>
      </c>
      <c r="C206" s="314"/>
      <c r="D206" s="314"/>
      <c r="E206" s="314"/>
      <c r="F206" s="314"/>
      <c r="G206" s="314"/>
      <c r="H206" s="314"/>
      <c r="I206" s="315"/>
    </row>
    <row r="207" spans="1:9" ht="50.25" customHeight="1">
      <c r="A207" s="232">
        <v>1</v>
      </c>
      <c r="B207" s="241" t="s">
        <v>240</v>
      </c>
      <c r="C207" s="4" t="s">
        <v>43</v>
      </c>
      <c r="D207" s="9" t="s">
        <v>202</v>
      </c>
      <c r="E207" s="9">
        <v>12</v>
      </c>
      <c r="F207" s="9">
        <v>15</v>
      </c>
      <c r="G207" s="9">
        <v>11</v>
      </c>
      <c r="H207" s="10">
        <f>G207*100/F207-100</f>
        <v>-26.66666666666667</v>
      </c>
      <c r="I207" s="19"/>
    </row>
    <row r="208" spans="1:9" ht="22.5" customHeight="1">
      <c r="A208" s="18" t="s">
        <v>461</v>
      </c>
      <c r="B208" s="313" t="s">
        <v>834</v>
      </c>
      <c r="C208" s="314"/>
      <c r="D208" s="314"/>
      <c r="E208" s="314"/>
      <c r="F208" s="314"/>
      <c r="G208" s="314"/>
      <c r="H208" s="314"/>
      <c r="I208" s="315"/>
    </row>
    <row r="209" spans="1:9" ht="31.5">
      <c r="A209" s="234">
        <v>1</v>
      </c>
      <c r="B209" s="241" t="s">
        <v>225</v>
      </c>
      <c r="C209" s="4" t="s">
        <v>43</v>
      </c>
      <c r="D209" s="9" t="s">
        <v>202</v>
      </c>
      <c r="E209" s="9">
        <v>38</v>
      </c>
      <c r="F209" s="9">
        <v>57</v>
      </c>
      <c r="G209" s="9">
        <v>39</v>
      </c>
      <c r="H209" s="10">
        <f>G209*100/F209-100</f>
        <v>-31.578947368421055</v>
      </c>
      <c r="I209" s="21"/>
    </row>
    <row r="210" spans="1:9" ht="14.25" customHeight="1">
      <c r="A210" s="29" t="s">
        <v>105</v>
      </c>
      <c r="B210" s="301" t="s">
        <v>226</v>
      </c>
      <c r="C210" s="302"/>
      <c r="D210" s="302"/>
      <c r="E210" s="302"/>
      <c r="F210" s="302"/>
      <c r="G210" s="302"/>
      <c r="H210" s="302"/>
      <c r="I210" s="303"/>
    </row>
    <row r="211" spans="1:9" ht="31.5">
      <c r="A211" s="234">
        <v>1</v>
      </c>
      <c r="B211" s="241" t="s">
        <v>686</v>
      </c>
      <c r="C211" s="4" t="s">
        <v>43</v>
      </c>
      <c r="D211" s="9" t="s">
        <v>44</v>
      </c>
      <c r="E211" s="9">
        <v>12.2</v>
      </c>
      <c r="F211" s="9">
        <v>12.4</v>
      </c>
      <c r="G211" s="9">
        <v>7.5</v>
      </c>
      <c r="H211" s="10">
        <f>G211*100/F211-100</f>
        <v>-39.516129032258064</v>
      </c>
      <c r="I211" s="21"/>
    </row>
    <row r="212" spans="1:9" ht="47.25">
      <c r="A212" s="234">
        <v>2</v>
      </c>
      <c r="B212" s="241" t="s">
        <v>720</v>
      </c>
      <c r="C212" s="4" t="s">
        <v>43</v>
      </c>
      <c r="D212" s="9" t="s">
        <v>44</v>
      </c>
      <c r="E212" s="9">
        <v>1.4</v>
      </c>
      <c r="F212" s="9">
        <v>1.6</v>
      </c>
      <c r="G212" s="9">
        <v>1.1</v>
      </c>
      <c r="H212" s="10">
        <f>G212*100/F212-100</f>
        <v>-31.25</v>
      </c>
      <c r="I212" s="21"/>
    </row>
    <row r="213" spans="1:9" ht="14.25" customHeight="1">
      <c r="A213" s="18" t="s">
        <v>462</v>
      </c>
      <c r="B213" s="313" t="s">
        <v>538</v>
      </c>
      <c r="C213" s="314"/>
      <c r="D213" s="314"/>
      <c r="E213" s="314"/>
      <c r="F213" s="314"/>
      <c r="G213" s="314"/>
      <c r="H213" s="314"/>
      <c r="I213" s="315"/>
    </row>
    <row r="214" spans="1:9" ht="36" customHeight="1">
      <c r="A214" s="234">
        <v>1</v>
      </c>
      <c r="B214" s="241" t="s">
        <v>244</v>
      </c>
      <c r="C214" s="4" t="s">
        <v>43</v>
      </c>
      <c r="D214" s="9" t="s">
        <v>55</v>
      </c>
      <c r="E214" s="48">
        <v>3680</v>
      </c>
      <c r="F214" s="48">
        <v>3815</v>
      </c>
      <c r="G214" s="48">
        <v>2307</v>
      </c>
      <c r="H214" s="10">
        <f>G214*100/F214-100</f>
        <v>-39.528178243774576</v>
      </c>
      <c r="I214" s="19"/>
    </row>
    <row r="215" spans="1:9" ht="14.25" customHeight="1">
      <c r="A215" s="18" t="s">
        <v>463</v>
      </c>
      <c r="B215" s="313" t="s">
        <v>835</v>
      </c>
      <c r="C215" s="314"/>
      <c r="D215" s="314"/>
      <c r="E215" s="314"/>
      <c r="F215" s="314"/>
      <c r="G215" s="314"/>
      <c r="H215" s="314"/>
      <c r="I215" s="315"/>
    </row>
    <row r="216" spans="1:9" ht="47.25">
      <c r="A216" s="234">
        <v>1</v>
      </c>
      <c r="B216" s="241" t="s">
        <v>227</v>
      </c>
      <c r="C216" s="4" t="s">
        <v>43</v>
      </c>
      <c r="D216" s="9" t="s">
        <v>55</v>
      </c>
      <c r="E216" s="9">
        <v>36</v>
      </c>
      <c r="F216" s="9">
        <v>42</v>
      </c>
      <c r="G216" s="9">
        <v>29</v>
      </c>
      <c r="H216" s="10">
        <f>G216*100/F216-100</f>
        <v>-30.95238095238095</v>
      </c>
      <c r="I216" s="19"/>
    </row>
    <row r="217" spans="1:9" ht="14.25" customHeight="1">
      <c r="A217" s="29" t="s">
        <v>294</v>
      </c>
      <c r="B217" s="301" t="s">
        <v>228</v>
      </c>
      <c r="C217" s="302"/>
      <c r="D217" s="302"/>
      <c r="E217" s="302"/>
      <c r="F217" s="302"/>
      <c r="G217" s="302"/>
      <c r="H217" s="302"/>
      <c r="I217" s="303"/>
    </row>
    <row r="218" spans="1:9" ht="39.75" customHeight="1">
      <c r="A218" s="234">
        <v>1</v>
      </c>
      <c r="B218" s="241" t="s">
        <v>1443</v>
      </c>
      <c r="C218" s="4" t="s">
        <v>43</v>
      </c>
      <c r="D218" s="4" t="s">
        <v>230</v>
      </c>
      <c r="E218" s="9">
        <v>5</v>
      </c>
      <c r="F218" s="9">
        <v>4</v>
      </c>
      <c r="G218" s="9">
        <v>7</v>
      </c>
      <c r="H218" s="10">
        <f>G218*100/F218-100</f>
        <v>75</v>
      </c>
      <c r="I218" s="21" t="s">
        <v>718</v>
      </c>
    </row>
    <row r="219" spans="1:9" ht="29.25" customHeight="1">
      <c r="A219" s="18" t="s">
        <v>464</v>
      </c>
      <c r="B219" s="304" t="s">
        <v>1187</v>
      </c>
      <c r="C219" s="305"/>
      <c r="D219" s="305"/>
      <c r="E219" s="305"/>
      <c r="F219" s="305"/>
      <c r="G219" s="305"/>
      <c r="H219" s="305"/>
      <c r="I219" s="306"/>
    </row>
    <row r="220" spans="1:9" ht="38.25" customHeight="1">
      <c r="A220" s="234">
        <v>1</v>
      </c>
      <c r="B220" s="241" t="s">
        <v>229</v>
      </c>
      <c r="C220" s="4" t="s">
        <v>43</v>
      </c>
      <c r="D220" s="4" t="s">
        <v>230</v>
      </c>
      <c r="E220" s="9">
        <v>5</v>
      </c>
      <c r="F220" s="9">
        <v>4</v>
      </c>
      <c r="G220" s="9">
        <v>7</v>
      </c>
      <c r="H220" s="10">
        <f>G220*100/F220-100</f>
        <v>75</v>
      </c>
      <c r="I220" s="21" t="s">
        <v>718</v>
      </c>
    </row>
    <row r="221" spans="1:9" s="24" customFormat="1" ht="33.75" customHeight="1">
      <c r="A221" s="33" t="s">
        <v>25</v>
      </c>
      <c r="B221" s="354" t="s">
        <v>241</v>
      </c>
      <c r="C221" s="354"/>
      <c r="D221" s="354"/>
      <c r="E221" s="354"/>
      <c r="F221" s="354"/>
      <c r="G221" s="354"/>
      <c r="H221" s="354"/>
      <c r="I221" s="354"/>
    </row>
    <row r="222" spans="1:9" s="24" customFormat="1" ht="33.75" customHeight="1">
      <c r="A222" s="232">
        <v>1</v>
      </c>
      <c r="B222" s="241" t="s">
        <v>308</v>
      </c>
      <c r="C222" s="4" t="s">
        <v>43</v>
      </c>
      <c r="D222" s="9" t="s">
        <v>44</v>
      </c>
      <c r="E222" s="23">
        <v>478</v>
      </c>
      <c r="F222" s="4">
        <v>489</v>
      </c>
      <c r="G222" s="4">
        <v>367</v>
      </c>
      <c r="H222" s="25">
        <f>G222*100/F222-100</f>
        <v>-24.94887525562372</v>
      </c>
      <c r="I222" s="6" t="s">
        <v>245</v>
      </c>
    </row>
    <row r="223" spans="1:9" s="24" customFormat="1" ht="33.75" customHeight="1">
      <c r="A223" s="236">
        <v>2</v>
      </c>
      <c r="B223" s="241" t="s">
        <v>309</v>
      </c>
      <c r="C223" s="4" t="s">
        <v>43</v>
      </c>
      <c r="D223" s="9" t="s">
        <v>44</v>
      </c>
      <c r="E223" s="23">
        <v>100</v>
      </c>
      <c r="F223" s="4">
        <v>100</v>
      </c>
      <c r="G223" s="4">
        <v>100</v>
      </c>
      <c r="H223" s="25">
        <f>G223*100/F223-100</f>
        <v>0</v>
      </c>
      <c r="I223" s="6"/>
    </row>
    <row r="224" spans="1:9" s="24" customFormat="1" ht="15.75" customHeight="1">
      <c r="A224" s="228" t="s">
        <v>184</v>
      </c>
      <c r="B224" s="323" t="s">
        <v>310</v>
      </c>
      <c r="C224" s="324"/>
      <c r="D224" s="324"/>
      <c r="E224" s="324"/>
      <c r="F224" s="324"/>
      <c r="G224" s="324"/>
      <c r="H224" s="324"/>
      <c r="I224" s="325"/>
    </row>
    <row r="225" spans="1:9" s="24" customFormat="1" ht="31.5">
      <c r="A225" s="232">
        <v>1</v>
      </c>
      <c r="B225" s="241" t="s">
        <v>687</v>
      </c>
      <c r="C225" s="4" t="s">
        <v>43</v>
      </c>
      <c r="D225" s="5" t="s">
        <v>311</v>
      </c>
      <c r="E225" s="4">
        <v>62.78</v>
      </c>
      <c r="F225" s="4">
        <v>62.89</v>
      </c>
      <c r="G225" s="4">
        <v>62.8</v>
      </c>
      <c r="H225" s="25">
        <f>G225*100/F225-100</f>
        <v>-0.143107012243604</v>
      </c>
      <c r="I225" s="17"/>
    </row>
    <row r="226" spans="1:9" s="24" customFormat="1" ht="15.75" customHeight="1">
      <c r="A226" s="24" t="s">
        <v>467</v>
      </c>
      <c r="B226" s="304" t="s">
        <v>351</v>
      </c>
      <c r="C226" s="305"/>
      <c r="D226" s="305"/>
      <c r="E226" s="305"/>
      <c r="F226" s="305"/>
      <c r="G226" s="305"/>
      <c r="H226" s="305"/>
      <c r="I226" s="306"/>
    </row>
    <row r="227" spans="1:9" s="24" customFormat="1" ht="31.5">
      <c r="A227" s="232">
        <v>1</v>
      </c>
      <c r="B227" s="241" t="s">
        <v>312</v>
      </c>
      <c r="C227" s="4" t="s">
        <v>43</v>
      </c>
      <c r="D227" s="9" t="s">
        <v>44</v>
      </c>
      <c r="E227" s="4">
        <v>100</v>
      </c>
      <c r="F227" s="4">
        <v>100</v>
      </c>
      <c r="G227" s="4">
        <v>100</v>
      </c>
      <c r="H227" s="25">
        <f>G227*100/F227-100</f>
        <v>0</v>
      </c>
      <c r="I227" s="17"/>
    </row>
    <row r="228" spans="1:9" s="24" customFormat="1" ht="15.75" customHeight="1">
      <c r="A228" s="24" t="s">
        <v>468</v>
      </c>
      <c r="B228" s="304" t="s">
        <v>836</v>
      </c>
      <c r="C228" s="305"/>
      <c r="D228" s="305"/>
      <c r="E228" s="305"/>
      <c r="F228" s="305"/>
      <c r="G228" s="305"/>
      <c r="H228" s="305"/>
      <c r="I228" s="306"/>
    </row>
    <row r="229" spans="1:9" s="24" customFormat="1" ht="15.75">
      <c r="A229" s="232">
        <v>1</v>
      </c>
      <c r="B229" s="241" t="s">
        <v>313</v>
      </c>
      <c r="C229" s="4" t="s">
        <v>43</v>
      </c>
      <c r="D229" s="5" t="s">
        <v>59</v>
      </c>
      <c r="E229" s="4">
        <v>17</v>
      </c>
      <c r="F229" s="4">
        <v>18</v>
      </c>
      <c r="G229" s="4">
        <v>17</v>
      </c>
      <c r="H229" s="25">
        <f>G229*100/F229-100</f>
        <v>-5.555555555555557</v>
      </c>
      <c r="I229" s="6" t="s">
        <v>245</v>
      </c>
    </row>
    <row r="230" spans="1:9" s="24" customFormat="1" ht="15.75" customHeight="1">
      <c r="A230" s="24" t="s">
        <v>469</v>
      </c>
      <c r="B230" s="304" t="s">
        <v>837</v>
      </c>
      <c r="C230" s="305"/>
      <c r="D230" s="305"/>
      <c r="E230" s="305"/>
      <c r="F230" s="305"/>
      <c r="G230" s="305"/>
      <c r="H230" s="305"/>
      <c r="I230" s="306"/>
    </row>
    <row r="231" spans="1:9" s="24" customFormat="1" ht="63">
      <c r="A231" s="232">
        <v>1</v>
      </c>
      <c r="B231" s="241" t="s">
        <v>314</v>
      </c>
      <c r="C231" s="4" t="s">
        <v>43</v>
      </c>
      <c r="D231" s="5" t="s">
        <v>59</v>
      </c>
      <c r="E231" s="4">
        <v>1750</v>
      </c>
      <c r="F231" s="4">
        <v>6350</v>
      </c>
      <c r="G231" s="4">
        <v>4771</v>
      </c>
      <c r="H231" s="25">
        <f>G231*100/F231-100</f>
        <v>-24.866141732283467</v>
      </c>
      <c r="I231" s="6" t="s">
        <v>245</v>
      </c>
    </row>
    <row r="232" spans="1:10" s="24" customFormat="1" ht="33" customHeight="1">
      <c r="A232" s="24" t="s">
        <v>470</v>
      </c>
      <c r="B232" s="304" t="s">
        <v>838</v>
      </c>
      <c r="C232" s="305"/>
      <c r="D232" s="305"/>
      <c r="E232" s="305"/>
      <c r="F232" s="305"/>
      <c r="G232" s="305"/>
      <c r="H232" s="305"/>
      <c r="I232" s="306"/>
      <c r="J232" s="199"/>
    </row>
    <row r="233" spans="1:9" s="24" customFormat="1" ht="15.75">
      <c r="A233" s="232">
        <v>1</v>
      </c>
      <c r="B233" s="241" t="s">
        <v>315</v>
      </c>
      <c r="C233" s="4" t="s">
        <v>43</v>
      </c>
      <c r="D233" s="5" t="s">
        <v>59</v>
      </c>
      <c r="E233" s="4">
        <v>1</v>
      </c>
      <c r="F233" s="4">
        <v>0</v>
      </c>
      <c r="G233" s="4">
        <v>0</v>
      </c>
      <c r="H233" s="4">
        <v>0</v>
      </c>
      <c r="I233" s="17"/>
    </row>
    <row r="234" spans="1:9" ht="25.5" customHeight="1">
      <c r="A234" s="18" t="s">
        <v>471</v>
      </c>
      <c r="B234" s="304" t="s">
        <v>839</v>
      </c>
      <c r="C234" s="305"/>
      <c r="D234" s="305"/>
      <c r="E234" s="305"/>
      <c r="F234" s="305"/>
      <c r="G234" s="305"/>
      <c r="H234" s="305"/>
      <c r="I234" s="306"/>
    </row>
    <row r="235" spans="1:9" ht="31.5">
      <c r="A235" s="237">
        <v>1</v>
      </c>
      <c r="B235" s="241" t="s">
        <v>317</v>
      </c>
      <c r="C235" s="4" t="s">
        <v>43</v>
      </c>
      <c r="D235" s="5" t="s">
        <v>318</v>
      </c>
      <c r="E235" s="9" t="s">
        <v>71</v>
      </c>
      <c r="F235" s="9">
        <v>1720</v>
      </c>
      <c r="G235" s="9">
        <v>1690</v>
      </c>
      <c r="H235" s="25">
        <f>G235*100/F235-100</f>
        <v>-1.7441860465116292</v>
      </c>
      <c r="I235" s="6"/>
    </row>
    <row r="236" spans="1:9" ht="15.75" customHeight="1">
      <c r="A236" s="18" t="s">
        <v>925</v>
      </c>
      <c r="B236" s="304" t="s">
        <v>840</v>
      </c>
      <c r="C236" s="305"/>
      <c r="D236" s="305"/>
      <c r="E236" s="305"/>
      <c r="F236" s="305"/>
      <c r="G236" s="305"/>
      <c r="H236" s="305"/>
      <c r="I236" s="306"/>
    </row>
    <row r="237" spans="1:9" ht="15.75">
      <c r="A237" s="237">
        <v>1</v>
      </c>
      <c r="B237" s="241" t="s">
        <v>319</v>
      </c>
      <c r="C237" s="4" t="s">
        <v>43</v>
      </c>
      <c r="D237" s="5" t="s">
        <v>316</v>
      </c>
      <c r="E237" s="9">
        <v>1316</v>
      </c>
      <c r="F237" s="9">
        <v>1318.2</v>
      </c>
      <c r="G237" s="9">
        <v>996.8</v>
      </c>
      <c r="H237" s="25">
        <f>G237*100/F237-100</f>
        <v>-24.38173266575633</v>
      </c>
      <c r="I237" s="6"/>
    </row>
    <row r="238" spans="1:9" ht="15.75" customHeight="1">
      <c r="A238" s="29" t="s">
        <v>472</v>
      </c>
      <c r="B238" s="323" t="s">
        <v>320</v>
      </c>
      <c r="C238" s="324"/>
      <c r="D238" s="324"/>
      <c r="E238" s="324"/>
      <c r="F238" s="324"/>
      <c r="G238" s="324"/>
      <c r="H238" s="324"/>
      <c r="I238" s="325"/>
    </row>
    <row r="239" spans="1:9" ht="15.75">
      <c r="A239" s="237">
        <v>1</v>
      </c>
      <c r="B239" s="241" t="s">
        <v>321</v>
      </c>
      <c r="C239" s="4" t="s">
        <v>43</v>
      </c>
      <c r="D239" s="5" t="s">
        <v>322</v>
      </c>
      <c r="E239" s="9">
        <v>103.1</v>
      </c>
      <c r="F239" s="9">
        <v>110</v>
      </c>
      <c r="G239" s="9">
        <v>82.5</v>
      </c>
      <c r="H239" s="25">
        <f>G239*100/F239-100</f>
        <v>-25</v>
      </c>
      <c r="I239" s="6" t="s">
        <v>245</v>
      </c>
    </row>
    <row r="240" spans="1:9" ht="37.5" customHeight="1">
      <c r="A240" s="18" t="s">
        <v>473</v>
      </c>
      <c r="B240" s="304" t="s">
        <v>841</v>
      </c>
      <c r="C240" s="305"/>
      <c r="D240" s="305"/>
      <c r="E240" s="305"/>
      <c r="F240" s="305"/>
      <c r="G240" s="305"/>
      <c r="H240" s="305"/>
      <c r="I240" s="306"/>
    </row>
    <row r="241" spans="1:9" ht="15.75">
      <c r="A241" s="237">
        <v>1</v>
      </c>
      <c r="B241" s="241" t="s">
        <v>323</v>
      </c>
      <c r="C241" s="4" t="s">
        <v>43</v>
      </c>
      <c r="D241" s="5" t="s">
        <v>44</v>
      </c>
      <c r="E241" s="9">
        <v>86.2</v>
      </c>
      <c r="F241" s="9">
        <v>92.5</v>
      </c>
      <c r="G241" s="9">
        <v>69.5</v>
      </c>
      <c r="H241" s="25">
        <f>G241*100/F241-100</f>
        <v>-24.86486486486487</v>
      </c>
      <c r="I241" s="6"/>
    </row>
    <row r="242" spans="1:9" ht="31.5">
      <c r="A242" s="237">
        <v>2</v>
      </c>
      <c r="B242" s="241" t="s">
        <v>324</v>
      </c>
      <c r="C242" s="4" t="s">
        <v>43</v>
      </c>
      <c r="D242" s="5" t="s">
        <v>44</v>
      </c>
      <c r="E242" s="9">
        <v>100</v>
      </c>
      <c r="F242" s="9">
        <v>100</v>
      </c>
      <c r="G242" s="9">
        <v>100</v>
      </c>
      <c r="H242" s="25">
        <f>G242*100/F242-100</f>
        <v>0</v>
      </c>
      <c r="I242" s="6"/>
    </row>
    <row r="243" spans="1:9" ht="15.75" customHeight="1">
      <c r="A243" s="29" t="s">
        <v>474</v>
      </c>
      <c r="B243" s="323" t="s">
        <v>325</v>
      </c>
      <c r="C243" s="324"/>
      <c r="D243" s="324"/>
      <c r="E243" s="324"/>
      <c r="F243" s="324"/>
      <c r="G243" s="324"/>
      <c r="H243" s="324"/>
      <c r="I243" s="325"/>
    </row>
    <row r="244" spans="1:9" ht="31.5">
      <c r="A244" s="237">
        <v>1</v>
      </c>
      <c r="B244" s="241" t="s">
        <v>326</v>
      </c>
      <c r="C244" s="4" t="s">
        <v>43</v>
      </c>
      <c r="D244" s="5" t="s">
        <v>44</v>
      </c>
      <c r="E244" s="9">
        <v>18.6</v>
      </c>
      <c r="F244" s="9">
        <v>18.8</v>
      </c>
      <c r="G244" s="9">
        <v>15.5</v>
      </c>
      <c r="H244" s="25">
        <f>G244*100/F244-100</f>
        <v>-17.55319148936171</v>
      </c>
      <c r="I244" s="6"/>
    </row>
    <row r="245" spans="1:9" ht="15.75" customHeight="1">
      <c r="A245" s="18" t="s">
        <v>475</v>
      </c>
      <c r="B245" s="304" t="s">
        <v>842</v>
      </c>
      <c r="C245" s="305"/>
      <c r="D245" s="305"/>
      <c r="E245" s="305"/>
      <c r="F245" s="305"/>
      <c r="G245" s="305"/>
      <c r="H245" s="305"/>
      <c r="I245" s="306"/>
    </row>
    <row r="246" spans="1:9" ht="15.75">
      <c r="A246" s="237">
        <v>1</v>
      </c>
      <c r="B246" s="241" t="s">
        <v>327</v>
      </c>
      <c r="C246" s="4" t="s">
        <v>43</v>
      </c>
      <c r="D246" s="5" t="s">
        <v>328</v>
      </c>
      <c r="E246" s="9">
        <v>22.5</v>
      </c>
      <c r="F246" s="9">
        <v>22.7</v>
      </c>
      <c r="G246" s="9">
        <v>18.6</v>
      </c>
      <c r="H246" s="25">
        <f>G246*100/F246-100</f>
        <v>-18.061674008810556</v>
      </c>
      <c r="I246" s="6"/>
    </row>
    <row r="247" spans="1:9" ht="15.75" customHeight="1">
      <c r="A247" s="18" t="s">
        <v>476</v>
      </c>
      <c r="B247" s="304" t="s">
        <v>843</v>
      </c>
      <c r="C247" s="305"/>
      <c r="D247" s="305"/>
      <c r="E247" s="305"/>
      <c r="F247" s="305"/>
      <c r="G247" s="305"/>
      <c r="H247" s="305"/>
      <c r="I247" s="306"/>
    </row>
    <row r="248" spans="1:9" ht="31.5">
      <c r="A248" s="230">
        <v>1</v>
      </c>
      <c r="B248" s="241" t="s">
        <v>329</v>
      </c>
      <c r="C248" s="4" t="s">
        <v>43</v>
      </c>
      <c r="D248" s="5" t="s">
        <v>44</v>
      </c>
      <c r="E248" s="4">
        <v>100</v>
      </c>
      <c r="F248" s="4">
        <v>100</v>
      </c>
      <c r="G248" s="4">
        <v>100</v>
      </c>
      <c r="H248" s="25">
        <f>G248*100/F248-100</f>
        <v>0</v>
      </c>
      <c r="I248" s="4"/>
    </row>
    <row r="249" spans="1:9" ht="15.75" customHeight="1">
      <c r="A249" s="29" t="s">
        <v>477</v>
      </c>
      <c r="B249" s="323" t="s">
        <v>330</v>
      </c>
      <c r="C249" s="324"/>
      <c r="D249" s="324"/>
      <c r="E249" s="324"/>
      <c r="F249" s="324"/>
      <c r="G249" s="324"/>
      <c r="H249" s="324"/>
      <c r="I249" s="325"/>
    </row>
    <row r="250" spans="1:9" ht="15.75">
      <c r="A250" s="4">
        <v>1</v>
      </c>
      <c r="B250" s="241" t="s">
        <v>331</v>
      </c>
      <c r="C250" s="4" t="s">
        <v>43</v>
      </c>
      <c r="D250" s="5" t="s">
        <v>328</v>
      </c>
      <c r="E250" s="4">
        <v>410.5</v>
      </c>
      <c r="F250" s="4">
        <v>1245</v>
      </c>
      <c r="G250" s="4">
        <v>962.8</v>
      </c>
      <c r="H250" s="25">
        <f>G250*100/F250-100</f>
        <v>-22.66666666666667</v>
      </c>
      <c r="I250" s="6" t="s">
        <v>245</v>
      </c>
    </row>
    <row r="251" spans="1:9" ht="15.75" customHeight="1">
      <c r="A251" s="18" t="s">
        <v>478</v>
      </c>
      <c r="B251" s="304" t="s">
        <v>844</v>
      </c>
      <c r="C251" s="305"/>
      <c r="D251" s="305"/>
      <c r="E251" s="305"/>
      <c r="F251" s="305"/>
      <c r="G251" s="305"/>
      <c r="H251" s="305"/>
      <c r="I251" s="306"/>
    </row>
    <row r="252" spans="1:9" ht="31.5">
      <c r="A252" s="230">
        <v>1</v>
      </c>
      <c r="B252" s="241" t="s">
        <v>728</v>
      </c>
      <c r="C252" s="4" t="s">
        <v>43</v>
      </c>
      <c r="D252" s="5" t="s">
        <v>44</v>
      </c>
      <c r="E252" s="4">
        <v>326.9</v>
      </c>
      <c r="F252" s="4">
        <v>327.5</v>
      </c>
      <c r="G252" s="4">
        <v>241.5</v>
      </c>
      <c r="H252" s="25">
        <f>G252*100/F252-100</f>
        <v>-26.25954198473282</v>
      </c>
      <c r="I252" s="6" t="s">
        <v>333</v>
      </c>
    </row>
    <row r="253" spans="1:9" ht="15.75" customHeight="1">
      <c r="A253" s="18" t="s">
        <v>479</v>
      </c>
      <c r="B253" s="304" t="s">
        <v>845</v>
      </c>
      <c r="C253" s="305"/>
      <c r="D253" s="305"/>
      <c r="E253" s="305"/>
      <c r="F253" s="305"/>
      <c r="G253" s="305"/>
      <c r="H253" s="305"/>
      <c r="I253" s="306"/>
    </row>
    <row r="254" spans="1:9" ht="31.5">
      <c r="A254" s="230">
        <v>1</v>
      </c>
      <c r="B254" s="241" t="s">
        <v>329</v>
      </c>
      <c r="C254" s="4" t="s">
        <v>43</v>
      </c>
      <c r="D254" s="5" t="s">
        <v>44</v>
      </c>
      <c r="E254" s="4">
        <v>100</v>
      </c>
      <c r="F254" s="4">
        <v>100</v>
      </c>
      <c r="G254" s="4">
        <v>100</v>
      </c>
      <c r="H254" s="25">
        <f>G254*100/F254-100</f>
        <v>0</v>
      </c>
      <c r="I254" s="4"/>
    </row>
    <row r="255" spans="1:9" ht="33.75" customHeight="1">
      <c r="A255" s="18" t="s">
        <v>480</v>
      </c>
      <c r="B255" s="304" t="s">
        <v>846</v>
      </c>
      <c r="C255" s="305"/>
      <c r="D255" s="305"/>
      <c r="E255" s="305"/>
      <c r="F255" s="305"/>
      <c r="G255" s="305"/>
      <c r="H255" s="305"/>
      <c r="I255" s="306"/>
    </row>
    <row r="256" spans="1:9" ht="15.75">
      <c r="A256" s="230">
        <v>1</v>
      </c>
      <c r="B256" s="241" t="s">
        <v>332</v>
      </c>
      <c r="C256" s="4" t="s">
        <v>43</v>
      </c>
      <c r="D256" s="5" t="s">
        <v>59</v>
      </c>
      <c r="E256" s="4">
        <v>11</v>
      </c>
      <c r="F256" s="4">
        <v>12</v>
      </c>
      <c r="G256" s="4">
        <v>11</v>
      </c>
      <c r="H256" s="25">
        <f>G256*100/F256-100</f>
        <v>-8.333333333333329</v>
      </c>
      <c r="I256" s="6"/>
    </row>
    <row r="257" spans="1:9" ht="15.75" customHeight="1">
      <c r="A257" s="18" t="s">
        <v>481</v>
      </c>
      <c r="B257" s="304" t="s">
        <v>847</v>
      </c>
      <c r="C257" s="305"/>
      <c r="D257" s="305"/>
      <c r="E257" s="305"/>
      <c r="F257" s="305"/>
      <c r="G257" s="305"/>
      <c r="H257" s="305"/>
      <c r="I257" s="306"/>
    </row>
    <row r="258" spans="1:9" ht="27" customHeight="1">
      <c r="A258" s="230">
        <v>1</v>
      </c>
      <c r="B258" s="241" t="s">
        <v>334</v>
      </c>
      <c r="C258" s="4" t="s">
        <v>43</v>
      </c>
      <c r="D258" s="5" t="s">
        <v>59</v>
      </c>
      <c r="E258" s="4">
        <v>0</v>
      </c>
      <c r="F258" s="4">
        <v>1</v>
      </c>
      <c r="G258" s="4">
        <v>0</v>
      </c>
      <c r="H258" s="25">
        <f>G258*100/F258-100</f>
        <v>-100</v>
      </c>
      <c r="I258" s="6"/>
    </row>
    <row r="259" spans="1:9" ht="22.5" customHeight="1">
      <c r="A259" s="18" t="s">
        <v>1188</v>
      </c>
      <c r="B259" s="304" t="s">
        <v>953</v>
      </c>
      <c r="C259" s="305"/>
      <c r="D259" s="305"/>
      <c r="E259" s="305"/>
      <c r="F259" s="305"/>
      <c r="G259" s="305"/>
      <c r="H259" s="305"/>
      <c r="I259" s="306"/>
    </row>
    <row r="260" spans="1:9" ht="18" customHeight="1">
      <c r="A260" s="230">
        <v>1</v>
      </c>
      <c r="B260" s="241" t="s">
        <v>335</v>
      </c>
      <c r="C260" s="4" t="s">
        <v>43</v>
      </c>
      <c r="D260" s="5" t="s">
        <v>59</v>
      </c>
      <c r="E260" s="4">
        <v>1</v>
      </c>
      <c r="F260" s="4">
        <v>0</v>
      </c>
      <c r="G260" s="4">
        <v>0</v>
      </c>
      <c r="H260" s="4">
        <v>0</v>
      </c>
      <c r="I260" s="4"/>
    </row>
    <row r="261" spans="1:9" ht="15.75" customHeight="1">
      <c r="A261" s="29" t="s">
        <v>482</v>
      </c>
      <c r="B261" s="323" t="s">
        <v>336</v>
      </c>
      <c r="C261" s="324"/>
      <c r="D261" s="324"/>
      <c r="E261" s="324"/>
      <c r="F261" s="324"/>
      <c r="G261" s="324"/>
      <c r="H261" s="324"/>
      <c r="I261" s="325"/>
    </row>
    <row r="262" spans="1:9" ht="15.75">
      <c r="A262" s="230">
        <v>1</v>
      </c>
      <c r="B262" s="241" t="s">
        <v>337</v>
      </c>
      <c r="C262" s="4" t="s">
        <v>43</v>
      </c>
      <c r="D262" s="5" t="s">
        <v>322</v>
      </c>
      <c r="E262" s="4">
        <v>7.2</v>
      </c>
      <c r="F262" s="4">
        <v>0</v>
      </c>
      <c r="G262" s="4">
        <v>0</v>
      </c>
      <c r="H262" s="4">
        <v>0</v>
      </c>
      <c r="I262" s="4" t="s">
        <v>338</v>
      </c>
    </row>
    <row r="263" spans="1:9" ht="15.75" customHeight="1">
      <c r="A263" s="18" t="s">
        <v>483</v>
      </c>
      <c r="B263" s="304" t="s">
        <v>133</v>
      </c>
      <c r="C263" s="305"/>
      <c r="D263" s="305"/>
      <c r="E263" s="305"/>
      <c r="F263" s="305"/>
      <c r="G263" s="305"/>
      <c r="H263" s="305"/>
      <c r="I263" s="306"/>
    </row>
    <row r="264" spans="1:9" ht="31.5">
      <c r="A264" s="230">
        <v>1</v>
      </c>
      <c r="B264" s="241" t="s">
        <v>339</v>
      </c>
      <c r="C264" s="4" t="s">
        <v>43</v>
      </c>
      <c r="D264" s="5" t="s">
        <v>44</v>
      </c>
      <c r="E264" s="4">
        <v>11.8</v>
      </c>
      <c r="F264" s="4">
        <v>0</v>
      </c>
      <c r="G264" s="4">
        <v>0</v>
      </c>
      <c r="H264" s="4">
        <v>0</v>
      </c>
      <c r="I264" s="4" t="s">
        <v>338</v>
      </c>
    </row>
    <row r="265" spans="1:9" ht="31.5">
      <c r="A265" s="230">
        <v>2</v>
      </c>
      <c r="B265" s="241" t="s">
        <v>329</v>
      </c>
      <c r="C265" s="4" t="s">
        <v>43</v>
      </c>
      <c r="D265" s="5" t="s">
        <v>44</v>
      </c>
      <c r="E265" s="4">
        <v>100</v>
      </c>
      <c r="F265" s="4">
        <v>100</v>
      </c>
      <c r="G265" s="4">
        <v>100</v>
      </c>
      <c r="H265" s="25">
        <f>G265*100/F265-100</f>
        <v>0</v>
      </c>
      <c r="I265" s="4"/>
    </row>
    <row r="266" spans="1:9" ht="15.75" customHeight="1">
      <c r="A266" s="29" t="s">
        <v>484</v>
      </c>
      <c r="B266" s="323" t="s">
        <v>340</v>
      </c>
      <c r="C266" s="324"/>
      <c r="D266" s="324"/>
      <c r="E266" s="324"/>
      <c r="F266" s="324"/>
      <c r="G266" s="324"/>
      <c r="H266" s="324"/>
      <c r="I266" s="325"/>
    </row>
    <row r="267" spans="1:9" ht="15.75">
      <c r="A267" s="230">
        <v>1</v>
      </c>
      <c r="B267" s="241" t="s">
        <v>341</v>
      </c>
      <c r="C267" s="4" t="s">
        <v>43</v>
      </c>
      <c r="D267" s="5" t="s">
        <v>328</v>
      </c>
      <c r="E267" s="4">
        <v>11.5</v>
      </c>
      <c r="F267" s="4">
        <v>12</v>
      </c>
      <c r="G267" s="4">
        <v>10</v>
      </c>
      <c r="H267" s="25">
        <f>G267*100/F267-100</f>
        <v>-16.66666666666667</v>
      </c>
      <c r="I267" s="4"/>
    </row>
    <row r="268" spans="1:9" ht="15.75" customHeight="1">
      <c r="A268" s="18" t="s">
        <v>485</v>
      </c>
      <c r="B268" s="304" t="s">
        <v>848</v>
      </c>
      <c r="C268" s="305"/>
      <c r="D268" s="305"/>
      <c r="E268" s="305"/>
      <c r="F268" s="305"/>
      <c r="G268" s="305"/>
      <c r="H268" s="305"/>
      <c r="I268" s="306"/>
    </row>
    <row r="269" spans="1:9" ht="15.75">
      <c r="A269" s="230">
        <v>1</v>
      </c>
      <c r="B269" s="241" t="s">
        <v>342</v>
      </c>
      <c r="C269" s="4" t="s">
        <v>43</v>
      </c>
      <c r="D269" s="5" t="s">
        <v>44</v>
      </c>
      <c r="E269" s="4">
        <v>9.5</v>
      </c>
      <c r="F269" s="4">
        <v>9.9</v>
      </c>
      <c r="G269" s="4">
        <v>8.2</v>
      </c>
      <c r="H269" s="25">
        <f>G269*100/F269-100</f>
        <v>-17.17171717171719</v>
      </c>
      <c r="I269" s="6"/>
    </row>
    <row r="270" spans="1:9" ht="31.5">
      <c r="A270" s="230">
        <v>2</v>
      </c>
      <c r="B270" s="241" t="s">
        <v>329</v>
      </c>
      <c r="C270" s="4" t="s">
        <v>43</v>
      </c>
      <c r="D270" s="5" t="s">
        <v>44</v>
      </c>
      <c r="E270" s="4">
        <v>100</v>
      </c>
      <c r="F270" s="4">
        <v>100</v>
      </c>
      <c r="G270" s="4">
        <v>100</v>
      </c>
      <c r="H270" s="25">
        <f>G270*100/F270-100</f>
        <v>0</v>
      </c>
      <c r="I270" s="4"/>
    </row>
    <row r="271" spans="1:9" ht="15.75" customHeight="1">
      <c r="A271" s="29" t="s">
        <v>486</v>
      </c>
      <c r="B271" s="323" t="s">
        <v>343</v>
      </c>
      <c r="C271" s="324"/>
      <c r="D271" s="324"/>
      <c r="E271" s="324"/>
      <c r="F271" s="324"/>
      <c r="G271" s="324"/>
      <c r="H271" s="324"/>
      <c r="I271" s="325"/>
    </row>
    <row r="272" spans="1:9" ht="31.5">
      <c r="A272" s="230">
        <v>1</v>
      </c>
      <c r="B272" s="241" t="s">
        <v>344</v>
      </c>
      <c r="C272" s="4" t="s">
        <v>43</v>
      </c>
      <c r="D272" s="5" t="s">
        <v>44</v>
      </c>
      <c r="E272" s="4">
        <v>86</v>
      </c>
      <c r="F272" s="4">
        <v>92</v>
      </c>
      <c r="G272" s="4">
        <v>85</v>
      </c>
      <c r="H272" s="25">
        <f>G272*100/F272-100</f>
        <v>-7.608695652173907</v>
      </c>
      <c r="I272" s="17"/>
    </row>
    <row r="273" spans="1:10" ht="31.5">
      <c r="A273" s="230">
        <v>2</v>
      </c>
      <c r="B273" s="241" t="s">
        <v>345</v>
      </c>
      <c r="C273" s="4" t="s">
        <v>43</v>
      </c>
      <c r="D273" s="5" t="s">
        <v>44</v>
      </c>
      <c r="E273" s="4">
        <v>95</v>
      </c>
      <c r="F273" s="4">
        <v>95</v>
      </c>
      <c r="G273" s="4">
        <v>87.3</v>
      </c>
      <c r="H273" s="25">
        <f>G273*100/F273-100</f>
        <v>-8.10526315789474</v>
      </c>
      <c r="I273" s="6" t="s">
        <v>245</v>
      </c>
      <c r="J273" s="26"/>
    </row>
    <row r="274" spans="1:9" ht="15.75" customHeight="1">
      <c r="A274" s="18" t="s">
        <v>487</v>
      </c>
      <c r="B274" s="304" t="s">
        <v>849</v>
      </c>
      <c r="C274" s="305"/>
      <c r="D274" s="305"/>
      <c r="E274" s="305"/>
      <c r="F274" s="305"/>
      <c r="G274" s="305"/>
      <c r="H274" s="305"/>
      <c r="I274" s="306"/>
    </row>
    <row r="275" spans="1:9" ht="31.5">
      <c r="A275" s="230">
        <v>1</v>
      </c>
      <c r="B275" s="241" t="s">
        <v>346</v>
      </c>
      <c r="C275" s="4" t="s">
        <v>43</v>
      </c>
      <c r="D275" s="5" t="s">
        <v>44</v>
      </c>
      <c r="E275" s="4">
        <v>91</v>
      </c>
      <c r="F275" s="4">
        <v>100</v>
      </c>
      <c r="G275" s="4">
        <v>54.6</v>
      </c>
      <c r="H275" s="4">
        <f>G275/F275*100-100</f>
        <v>-45.4</v>
      </c>
      <c r="I275" s="6" t="s">
        <v>245</v>
      </c>
    </row>
    <row r="276" spans="1:9" ht="15.75" customHeight="1">
      <c r="A276" s="18" t="s">
        <v>488</v>
      </c>
      <c r="B276" s="304" t="s">
        <v>850</v>
      </c>
      <c r="C276" s="305"/>
      <c r="D276" s="305"/>
      <c r="E276" s="305"/>
      <c r="F276" s="305"/>
      <c r="G276" s="305"/>
      <c r="H276" s="305"/>
      <c r="I276" s="306"/>
    </row>
    <row r="277" spans="1:9" ht="47.25">
      <c r="A277" s="230">
        <v>1</v>
      </c>
      <c r="B277" s="241" t="s">
        <v>347</v>
      </c>
      <c r="C277" s="4" t="s">
        <v>43</v>
      </c>
      <c r="D277" s="5" t="s">
        <v>59</v>
      </c>
      <c r="E277" s="4">
        <v>29</v>
      </c>
      <c r="F277" s="4">
        <v>29</v>
      </c>
      <c r="G277" s="4">
        <v>29</v>
      </c>
      <c r="H277" s="25">
        <f>G277*100/F277-100</f>
        <v>0</v>
      </c>
      <c r="I277" s="4"/>
    </row>
    <row r="278" spans="1:9" ht="35.25" customHeight="1">
      <c r="A278" s="18" t="s">
        <v>489</v>
      </c>
      <c r="B278" s="304" t="s">
        <v>851</v>
      </c>
      <c r="C278" s="305"/>
      <c r="D278" s="305"/>
      <c r="E278" s="305"/>
      <c r="F278" s="305"/>
      <c r="G278" s="305"/>
      <c r="H278" s="305"/>
      <c r="I278" s="306"/>
    </row>
    <row r="279" spans="1:9" ht="78.75">
      <c r="A279" s="230">
        <v>1</v>
      </c>
      <c r="B279" s="241" t="s">
        <v>348</v>
      </c>
      <c r="C279" s="4" t="s">
        <v>43</v>
      </c>
      <c r="D279" s="5" t="s">
        <v>44</v>
      </c>
      <c r="E279" s="4">
        <v>100</v>
      </c>
      <c r="F279" s="4">
        <v>100</v>
      </c>
      <c r="G279" s="4">
        <v>100</v>
      </c>
      <c r="H279" s="25">
        <f>G279*100/F279-100</f>
        <v>0</v>
      </c>
      <c r="I279" s="4"/>
    </row>
    <row r="280" spans="1:9" ht="15.75" customHeight="1">
      <c r="A280" s="18" t="s">
        <v>490</v>
      </c>
      <c r="B280" s="304" t="s">
        <v>852</v>
      </c>
      <c r="C280" s="305"/>
      <c r="D280" s="305"/>
      <c r="E280" s="305"/>
      <c r="F280" s="305"/>
      <c r="G280" s="305"/>
      <c r="H280" s="305"/>
      <c r="I280" s="306"/>
    </row>
    <row r="281" spans="1:9" ht="63">
      <c r="A281" s="230">
        <v>1</v>
      </c>
      <c r="B281" s="241" t="s">
        <v>349</v>
      </c>
      <c r="C281" s="4" t="s">
        <v>43</v>
      </c>
      <c r="D281" s="5" t="s">
        <v>44</v>
      </c>
      <c r="E281" s="4">
        <v>100</v>
      </c>
      <c r="F281" s="4">
        <v>100</v>
      </c>
      <c r="G281" s="4">
        <v>100</v>
      </c>
      <c r="H281" s="25">
        <f>G281*100/F281-100</f>
        <v>0</v>
      </c>
      <c r="I281" s="4"/>
    </row>
    <row r="282" spans="1:9" s="24" customFormat="1" ht="30" customHeight="1">
      <c r="A282" s="33">
        <v>5</v>
      </c>
      <c r="B282" s="319" t="s">
        <v>731</v>
      </c>
      <c r="C282" s="319"/>
      <c r="D282" s="319"/>
      <c r="E282" s="319"/>
      <c r="F282" s="319"/>
      <c r="G282" s="319"/>
      <c r="H282" s="319"/>
      <c r="I282" s="319"/>
    </row>
    <row r="283" spans="1:9" s="42" customFormat="1" ht="70.5" customHeight="1">
      <c r="A283" s="237">
        <v>1</v>
      </c>
      <c r="B283" s="92" t="s">
        <v>1189</v>
      </c>
      <c r="C283" s="205" t="s">
        <v>1190</v>
      </c>
      <c r="D283" s="218" t="s">
        <v>44</v>
      </c>
      <c r="E283" s="5">
        <v>100</v>
      </c>
      <c r="F283" s="5">
        <v>100</v>
      </c>
      <c r="G283" s="5">
        <v>100</v>
      </c>
      <c r="H283" s="5">
        <f>G283/F283*100-100</f>
        <v>0</v>
      </c>
      <c r="I283" s="91"/>
    </row>
    <row r="284" spans="1:9" s="42" customFormat="1" ht="31.5">
      <c r="A284" s="237">
        <v>2</v>
      </c>
      <c r="B284" s="92" t="s">
        <v>1192</v>
      </c>
      <c r="C284" s="205" t="s">
        <v>1190</v>
      </c>
      <c r="D284" s="91" t="s">
        <v>644</v>
      </c>
      <c r="E284" s="12">
        <f aca="true" t="shared" si="3" ref="E284:G285">E390</f>
        <v>764.19</v>
      </c>
      <c r="F284" s="5">
        <f t="shared" si="3"/>
        <v>510</v>
      </c>
      <c r="G284" s="5">
        <f t="shared" si="3"/>
        <v>419.58</v>
      </c>
      <c r="H284" s="12">
        <f aca="true" t="shared" si="4" ref="H284:H292">G284/F284*100-100</f>
        <v>-17.729411764705887</v>
      </c>
      <c r="I284" s="205"/>
    </row>
    <row r="285" spans="1:9" s="42" customFormat="1" ht="47.25">
      <c r="A285" s="237">
        <v>3</v>
      </c>
      <c r="B285" s="92" t="s">
        <v>1193</v>
      </c>
      <c r="C285" s="205" t="s">
        <v>1190</v>
      </c>
      <c r="D285" s="218" t="s">
        <v>44</v>
      </c>
      <c r="E285" s="27">
        <f t="shared" si="3"/>
        <v>68.6</v>
      </c>
      <c r="F285" s="27">
        <f t="shared" si="3"/>
        <v>79</v>
      </c>
      <c r="G285" s="27">
        <f t="shared" si="3"/>
        <v>79.2</v>
      </c>
      <c r="H285" s="12">
        <f t="shared" si="4"/>
        <v>0.25316455696201956</v>
      </c>
      <c r="I285" s="205"/>
    </row>
    <row r="286" spans="1:9" s="42" customFormat="1" ht="31.5">
      <c r="A286" s="237">
        <v>4</v>
      </c>
      <c r="B286" s="92" t="s">
        <v>1194</v>
      </c>
      <c r="C286" s="205" t="s">
        <v>1191</v>
      </c>
      <c r="D286" s="218" t="s">
        <v>44</v>
      </c>
      <c r="E286" s="5">
        <f aca="true" t="shared" si="5" ref="E286:G288">E397</f>
        <v>0.78</v>
      </c>
      <c r="F286" s="5">
        <f t="shared" si="5"/>
        <v>0.87</v>
      </c>
      <c r="G286" s="27">
        <f t="shared" si="5"/>
        <v>0.85</v>
      </c>
      <c r="H286" s="12">
        <f t="shared" si="4"/>
        <v>-2.2988505747126453</v>
      </c>
      <c r="I286" s="91"/>
    </row>
    <row r="287" spans="1:9" s="42" customFormat="1" ht="47.25">
      <c r="A287" s="237">
        <v>5</v>
      </c>
      <c r="B287" s="92" t="s">
        <v>1195</v>
      </c>
      <c r="C287" s="205" t="s">
        <v>1190</v>
      </c>
      <c r="D287" s="218" t="s">
        <v>44</v>
      </c>
      <c r="E287" s="5">
        <f t="shared" si="5"/>
        <v>81.7</v>
      </c>
      <c r="F287" s="5">
        <f t="shared" si="5"/>
        <v>82</v>
      </c>
      <c r="G287" s="27">
        <f t="shared" si="5"/>
        <v>84.6</v>
      </c>
      <c r="H287" s="12">
        <f t="shared" si="4"/>
        <v>3.170731707317074</v>
      </c>
      <c r="I287" s="91"/>
    </row>
    <row r="288" spans="1:9" s="42" customFormat="1" ht="47.25">
      <c r="A288" s="237">
        <v>6</v>
      </c>
      <c r="B288" s="92" t="s">
        <v>1196</v>
      </c>
      <c r="C288" s="205" t="s">
        <v>1190</v>
      </c>
      <c r="D288" s="218" t="s">
        <v>44</v>
      </c>
      <c r="E288" s="5">
        <f t="shared" si="5"/>
        <v>52</v>
      </c>
      <c r="F288" s="5">
        <f t="shared" si="5"/>
        <v>54</v>
      </c>
      <c r="G288" s="27">
        <f t="shared" si="5"/>
        <v>48</v>
      </c>
      <c r="H288" s="12">
        <f t="shared" si="4"/>
        <v>-11.111111111111114</v>
      </c>
      <c r="I288" s="204"/>
    </row>
    <row r="289" spans="1:9" s="42" customFormat="1" ht="50.25" customHeight="1">
      <c r="A289" s="237">
        <v>7</v>
      </c>
      <c r="B289" s="92" t="s">
        <v>1197</v>
      </c>
      <c r="C289" s="205" t="s">
        <v>1190</v>
      </c>
      <c r="D289" s="218" t="s">
        <v>645</v>
      </c>
      <c r="E289" s="5">
        <f aca="true" t="shared" si="6" ref="E289:G290">E426</f>
        <v>2</v>
      </c>
      <c r="F289" s="5">
        <f>F429</f>
        <v>4</v>
      </c>
      <c r="G289" s="27">
        <f t="shared" si="6"/>
        <v>2</v>
      </c>
      <c r="H289" s="12">
        <f t="shared" si="4"/>
        <v>-50</v>
      </c>
      <c r="I289" s="203" t="s">
        <v>653</v>
      </c>
    </row>
    <row r="290" spans="1:9" s="42" customFormat="1" ht="31.5">
      <c r="A290" s="195">
        <v>8</v>
      </c>
      <c r="B290" s="92" t="s">
        <v>1198</v>
      </c>
      <c r="C290" s="205" t="s">
        <v>1190</v>
      </c>
      <c r="D290" s="218" t="s">
        <v>44</v>
      </c>
      <c r="E290" s="5">
        <f t="shared" si="6"/>
        <v>55</v>
      </c>
      <c r="F290" s="5">
        <f t="shared" si="6"/>
        <v>59</v>
      </c>
      <c r="G290" s="27">
        <f t="shared" si="6"/>
        <v>51</v>
      </c>
      <c r="H290" s="12">
        <f t="shared" si="4"/>
        <v>-13.559322033898297</v>
      </c>
      <c r="I290" s="100"/>
    </row>
    <row r="291" spans="1:9" s="42" customFormat="1" ht="31.5">
      <c r="A291" s="195">
        <v>9</v>
      </c>
      <c r="B291" s="92" t="s">
        <v>1199</v>
      </c>
      <c r="C291" s="205" t="s">
        <v>1190</v>
      </c>
      <c r="D291" s="218" t="s">
        <v>645</v>
      </c>
      <c r="E291" s="5">
        <f>E461</f>
        <v>35</v>
      </c>
      <c r="F291" s="5">
        <f>F461</f>
        <v>8</v>
      </c>
      <c r="G291" s="27">
        <f>G461</f>
        <v>7</v>
      </c>
      <c r="H291" s="12">
        <f t="shared" si="4"/>
        <v>-12.5</v>
      </c>
      <c r="I291" s="207"/>
    </row>
    <row r="292" spans="1:9" s="42" customFormat="1" ht="15.75">
      <c r="A292" s="195">
        <v>10</v>
      </c>
      <c r="B292" s="92" t="s">
        <v>1200</v>
      </c>
      <c r="C292" s="205" t="s">
        <v>1190</v>
      </c>
      <c r="D292" s="218" t="s">
        <v>44</v>
      </c>
      <c r="E292" s="5">
        <f>E469</f>
        <v>110</v>
      </c>
      <c r="F292" s="5">
        <f>F469</f>
        <v>95</v>
      </c>
      <c r="G292" s="9">
        <f>G469</f>
        <v>88.56</v>
      </c>
      <c r="H292" s="12">
        <f t="shared" si="4"/>
        <v>-6.778947368421058</v>
      </c>
      <c r="I292" s="91"/>
    </row>
    <row r="293" spans="1:9" s="42" customFormat="1" ht="23.25" customHeight="1">
      <c r="A293" s="228" t="s">
        <v>197</v>
      </c>
      <c r="B293" s="316" t="s">
        <v>646</v>
      </c>
      <c r="C293" s="317"/>
      <c r="D293" s="317"/>
      <c r="E293" s="317"/>
      <c r="F293" s="317"/>
      <c r="G293" s="317"/>
      <c r="H293" s="317"/>
      <c r="I293" s="318"/>
    </row>
    <row r="294" spans="1:9" s="51" customFormat="1" ht="75" customHeight="1">
      <c r="A294" s="5">
        <v>1</v>
      </c>
      <c r="B294" s="92" t="s">
        <v>1202</v>
      </c>
      <c r="C294" s="205" t="s">
        <v>1190</v>
      </c>
      <c r="D294" s="218" t="s">
        <v>647</v>
      </c>
      <c r="E294" s="5">
        <v>100</v>
      </c>
      <c r="F294" s="5">
        <v>100</v>
      </c>
      <c r="G294" s="5">
        <v>100</v>
      </c>
      <c r="H294" s="12">
        <f>G294/F294*100-100</f>
        <v>0</v>
      </c>
      <c r="I294" s="91"/>
    </row>
    <row r="295" spans="1:9" s="42" customFormat="1" ht="24" customHeight="1">
      <c r="A295" s="24" t="s">
        <v>491</v>
      </c>
      <c r="B295" s="295" t="s">
        <v>1212</v>
      </c>
      <c r="C295" s="296"/>
      <c r="D295" s="296"/>
      <c r="E295" s="296"/>
      <c r="F295" s="296"/>
      <c r="G295" s="296"/>
      <c r="H295" s="296"/>
      <c r="I295" s="297"/>
    </row>
    <row r="296" spans="1:9" s="42" customFormat="1" ht="31.5">
      <c r="A296" s="248" t="s">
        <v>1170</v>
      </c>
      <c r="B296" s="92" t="s">
        <v>1201</v>
      </c>
      <c r="C296" s="205" t="s">
        <v>732</v>
      </c>
      <c r="D296" s="218" t="s">
        <v>55</v>
      </c>
      <c r="E296" s="5">
        <v>13277</v>
      </c>
      <c r="F296" s="5">
        <v>13885</v>
      </c>
      <c r="G296" s="9">
        <f>G298+G300+G302</f>
        <v>12796</v>
      </c>
      <c r="H296" s="12">
        <f>G296/F296*100-100</f>
        <v>-7.842996038890888</v>
      </c>
      <c r="I296" s="91"/>
    </row>
    <row r="297" spans="1:9" s="42" customFormat="1" ht="34.5" customHeight="1">
      <c r="A297" s="24" t="s">
        <v>1203</v>
      </c>
      <c r="B297" s="320" t="s">
        <v>1206</v>
      </c>
      <c r="C297" s="321"/>
      <c r="D297" s="321"/>
      <c r="E297" s="321"/>
      <c r="F297" s="321"/>
      <c r="G297" s="321"/>
      <c r="H297" s="321"/>
      <c r="I297" s="322"/>
    </row>
    <row r="298" spans="1:9" s="42" customFormat="1" ht="47.25">
      <c r="A298" s="248" t="s">
        <v>1170</v>
      </c>
      <c r="B298" s="92" t="s">
        <v>1207</v>
      </c>
      <c r="C298" s="205" t="s">
        <v>1190</v>
      </c>
      <c r="D298" s="218" t="s">
        <v>55</v>
      </c>
      <c r="E298" s="5">
        <v>1114</v>
      </c>
      <c r="F298" s="5">
        <v>1170</v>
      </c>
      <c r="G298" s="5">
        <v>1056</v>
      </c>
      <c r="H298" s="12">
        <f>G298/F298*100-100</f>
        <v>-9.743589743589737</v>
      </c>
      <c r="I298" s="91"/>
    </row>
    <row r="299" spans="1:9" s="42" customFormat="1" ht="39.75" customHeight="1">
      <c r="A299" s="24" t="s">
        <v>1204</v>
      </c>
      <c r="B299" s="298" t="s">
        <v>1209</v>
      </c>
      <c r="C299" s="299"/>
      <c r="D299" s="299"/>
      <c r="E299" s="299"/>
      <c r="F299" s="299"/>
      <c r="G299" s="299"/>
      <c r="H299" s="299"/>
      <c r="I299" s="300"/>
    </row>
    <row r="300" spans="1:9" s="42" customFormat="1" ht="63">
      <c r="A300" s="248" t="s">
        <v>1170</v>
      </c>
      <c r="B300" s="92" t="s">
        <v>1208</v>
      </c>
      <c r="C300" s="205" t="s">
        <v>1190</v>
      </c>
      <c r="D300" s="218" t="s">
        <v>55</v>
      </c>
      <c r="E300" s="5">
        <v>12040</v>
      </c>
      <c r="F300" s="5">
        <v>12592</v>
      </c>
      <c r="G300" s="5">
        <v>11619</v>
      </c>
      <c r="H300" s="12">
        <f>G300/F300*100-100</f>
        <v>-7.727128335451084</v>
      </c>
      <c r="I300" s="91"/>
    </row>
    <row r="301" spans="1:9" s="42" customFormat="1" ht="57" customHeight="1">
      <c r="A301" s="24" t="s">
        <v>1205</v>
      </c>
      <c r="B301" s="298" t="s">
        <v>1210</v>
      </c>
      <c r="C301" s="299"/>
      <c r="D301" s="299"/>
      <c r="E301" s="299"/>
      <c r="F301" s="299"/>
      <c r="G301" s="299"/>
      <c r="H301" s="299"/>
      <c r="I301" s="300"/>
    </row>
    <row r="302" spans="1:9" s="42" customFormat="1" ht="78.75">
      <c r="A302" s="248" t="s">
        <v>1170</v>
      </c>
      <c r="B302" s="92" t="s">
        <v>1211</v>
      </c>
      <c r="C302" s="205" t="s">
        <v>1190</v>
      </c>
      <c r="D302" s="218" t="s">
        <v>55</v>
      </c>
      <c r="E302" s="5">
        <v>123</v>
      </c>
      <c r="F302" s="5">
        <v>124</v>
      </c>
      <c r="G302" s="5">
        <v>121</v>
      </c>
      <c r="H302" s="12">
        <f>G302/F302*100-100</f>
        <v>-2.4193548387096797</v>
      </c>
      <c r="I302" s="91"/>
    </row>
    <row r="303" spans="1:9" s="42" customFormat="1" ht="15.75" customHeight="1">
      <c r="A303" s="24" t="s">
        <v>492</v>
      </c>
      <c r="B303" s="295" t="s">
        <v>1213</v>
      </c>
      <c r="C303" s="296"/>
      <c r="D303" s="296"/>
      <c r="E303" s="296"/>
      <c r="F303" s="296"/>
      <c r="G303" s="296"/>
      <c r="H303" s="296"/>
      <c r="I303" s="297"/>
    </row>
    <row r="304" spans="1:9" s="42" customFormat="1" ht="47.25">
      <c r="A304" s="248" t="s">
        <v>1170</v>
      </c>
      <c r="B304" s="92" t="s">
        <v>1214</v>
      </c>
      <c r="C304" s="205" t="s">
        <v>1190</v>
      </c>
      <c r="D304" s="218" t="s">
        <v>55</v>
      </c>
      <c r="E304" s="5">
        <v>10345</v>
      </c>
      <c r="F304" s="5">
        <v>11900</v>
      </c>
      <c r="G304" s="5">
        <v>9702</v>
      </c>
      <c r="H304" s="12">
        <f>G304/F304*100-100</f>
        <v>-18.470588235294116</v>
      </c>
      <c r="I304" s="91"/>
    </row>
    <row r="305" spans="1:9" s="42" customFormat="1" ht="34.5" customHeight="1">
      <c r="A305" s="24" t="s">
        <v>493</v>
      </c>
      <c r="B305" s="292" t="s">
        <v>1215</v>
      </c>
      <c r="C305" s="293"/>
      <c r="D305" s="293"/>
      <c r="E305" s="293"/>
      <c r="F305" s="293"/>
      <c r="G305" s="293"/>
      <c r="H305" s="293"/>
      <c r="I305" s="294"/>
    </row>
    <row r="306" spans="1:9" s="42" customFormat="1" ht="63">
      <c r="A306" s="248" t="s">
        <v>1170</v>
      </c>
      <c r="B306" s="92" t="s">
        <v>1216</v>
      </c>
      <c r="C306" s="205" t="s">
        <v>1190</v>
      </c>
      <c r="D306" s="218" t="s">
        <v>55</v>
      </c>
      <c r="E306" s="5">
        <v>161</v>
      </c>
      <c r="F306" s="5">
        <v>170</v>
      </c>
      <c r="G306" s="5">
        <v>147</v>
      </c>
      <c r="H306" s="12">
        <f>G306/F306*100-100</f>
        <v>-13.529411764705884</v>
      </c>
      <c r="I306" s="91"/>
    </row>
    <row r="307" spans="1:9" s="42" customFormat="1" ht="15.75" customHeight="1">
      <c r="A307" s="24" t="s">
        <v>1066</v>
      </c>
      <c r="B307" s="295" t="s">
        <v>1217</v>
      </c>
      <c r="C307" s="296"/>
      <c r="D307" s="296"/>
      <c r="E307" s="296"/>
      <c r="F307" s="296"/>
      <c r="G307" s="296"/>
      <c r="H307" s="296"/>
      <c r="I307" s="297"/>
    </row>
    <row r="308" spans="1:9" s="42" customFormat="1" ht="47.25">
      <c r="A308" s="248" t="s">
        <v>1170</v>
      </c>
      <c r="B308" s="92" t="s">
        <v>1218</v>
      </c>
      <c r="C308" s="205" t="s">
        <v>1190</v>
      </c>
      <c r="D308" s="218" t="s">
        <v>55</v>
      </c>
      <c r="E308" s="5">
        <v>602</v>
      </c>
      <c r="F308" s="5">
        <v>600</v>
      </c>
      <c r="G308" s="5">
        <v>590</v>
      </c>
      <c r="H308" s="12">
        <f>G308/F308*100-100</f>
        <v>-1.6666666666666714</v>
      </c>
      <c r="I308" s="91"/>
    </row>
    <row r="309" spans="1:9" s="42" customFormat="1" ht="15.75" customHeight="1">
      <c r="A309" s="24" t="s">
        <v>1067</v>
      </c>
      <c r="B309" s="295" t="s">
        <v>1219</v>
      </c>
      <c r="C309" s="296"/>
      <c r="D309" s="296"/>
      <c r="E309" s="296"/>
      <c r="F309" s="296"/>
      <c r="G309" s="296"/>
      <c r="H309" s="296"/>
      <c r="I309" s="297"/>
    </row>
    <row r="310" spans="1:9" s="42" customFormat="1" ht="47.25">
      <c r="A310" s="248" t="s">
        <v>1170</v>
      </c>
      <c r="B310" s="92" t="s">
        <v>1220</v>
      </c>
      <c r="C310" s="205" t="s">
        <v>1190</v>
      </c>
      <c r="D310" s="218" t="s">
        <v>55</v>
      </c>
      <c r="E310" s="5">
        <v>835</v>
      </c>
      <c r="F310" s="5">
        <v>850</v>
      </c>
      <c r="G310" s="5">
        <v>821</v>
      </c>
      <c r="H310" s="12">
        <f>G310/F310*100-100</f>
        <v>-3.411764705882348</v>
      </c>
      <c r="I310" s="91"/>
    </row>
    <row r="311" spans="1:9" s="42" customFormat="1" ht="15.75" customHeight="1">
      <c r="A311" s="24" t="s">
        <v>1068</v>
      </c>
      <c r="B311" s="295" t="s">
        <v>1221</v>
      </c>
      <c r="C311" s="296"/>
      <c r="D311" s="296"/>
      <c r="E311" s="296"/>
      <c r="F311" s="296"/>
      <c r="G311" s="296"/>
      <c r="H311" s="296"/>
      <c r="I311" s="297"/>
    </row>
    <row r="312" spans="1:9" s="42" customFormat="1" ht="31.5">
      <c r="A312" s="248" t="s">
        <v>1170</v>
      </c>
      <c r="B312" s="92" t="s">
        <v>1222</v>
      </c>
      <c r="C312" s="205" t="s">
        <v>1190</v>
      </c>
      <c r="D312" s="218" t="s">
        <v>55</v>
      </c>
      <c r="E312" s="5">
        <v>1167</v>
      </c>
      <c r="F312" s="5">
        <v>2400</v>
      </c>
      <c r="G312" s="5">
        <v>1122</v>
      </c>
      <c r="H312" s="12">
        <f>G312/F312*100-100</f>
        <v>-53.25</v>
      </c>
      <c r="I312" s="221" t="s">
        <v>972</v>
      </c>
    </row>
    <row r="313" spans="1:9" s="42" customFormat="1" ht="37.5" customHeight="1">
      <c r="A313" s="24" t="s">
        <v>1069</v>
      </c>
      <c r="B313" s="295" t="s">
        <v>1223</v>
      </c>
      <c r="C313" s="296"/>
      <c r="D313" s="296"/>
      <c r="E313" s="296"/>
      <c r="F313" s="296"/>
      <c r="G313" s="296"/>
      <c r="H313" s="296"/>
      <c r="I313" s="297"/>
    </row>
    <row r="314" spans="1:9" s="42" customFormat="1" ht="47.25">
      <c r="A314" s="248" t="s">
        <v>1170</v>
      </c>
      <c r="B314" s="92" t="s">
        <v>1226</v>
      </c>
      <c r="C314" s="205" t="s">
        <v>1190</v>
      </c>
      <c r="D314" s="218" t="s">
        <v>55</v>
      </c>
      <c r="E314" s="5">
        <v>14</v>
      </c>
      <c r="F314" s="5">
        <v>16</v>
      </c>
      <c r="G314" s="5">
        <v>9</v>
      </c>
      <c r="H314" s="12">
        <f>G314/F314*100-100</f>
        <v>-43.75</v>
      </c>
      <c r="I314" s="203" t="s">
        <v>648</v>
      </c>
    </row>
    <row r="315" spans="1:9" s="42" customFormat="1" ht="35.25" customHeight="1">
      <c r="A315" s="24" t="s">
        <v>1070</v>
      </c>
      <c r="B315" s="295" t="s">
        <v>1224</v>
      </c>
      <c r="C315" s="296"/>
      <c r="D315" s="296"/>
      <c r="E315" s="296"/>
      <c r="F315" s="296"/>
      <c r="G315" s="296"/>
      <c r="H315" s="296"/>
      <c r="I315" s="297"/>
    </row>
    <row r="316" spans="1:9" s="42" customFormat="1" ht="47.25">
      <c r="A316" s="248" t="s">
        <v>1170</v>
      </c>
      <c r="B316" s="92" t="s">
        <v>1227</v>
      </c>
      <c r="C316" s="205" t="s">
        <v>1190</v>
      </c>
      <c r="D316" s="218" t="s">
        <v>55</v>
      </c>
      <c r="E316" s="5">
        <v>1507</v>
      </c>
      <c r="F316" s="5">
        <v>1650</v>
      </c>
      <c r="G316" s="5">
        <v>1527</v>
      </c>
      <c r="H316" s="12">
        <f>G316/F316*100-100</f>
        <v>-7.454545454545453</v>
      </c>
      <c r="I316" s="91"/>
    </row>
    <row r="317" spans="1:9" s="42" customFormat="1" ht="15.75" customHeight="1">
      <c r="A317" s="24" t="s">
        <v>1071</v>
      </c>
      <c r="B317" s="345" t="s">
        <v>1225</v>
      </c>
      <c r="C317" s="346"/>
      <c r="D317" s="346"/>
      <c r="E317" s="346"/>
      <c r="F317" s="346"/>
      <c r="G317" s="346"/>
      <c r="H317" s="346"/>
      <c r="I317" s="347"/>
    </row>
    <row r="318" spans="1:9" s="42" customFormat="1" ht="31.5">
      <c r="A318" s="248" t="s">
        <v>1170</v>
      </c>
      <c r="B318" s="92" t="s">
        <v>1228</v>
      </c>
      <c r="C318" s="205" t="s">
        <v>1190</v>
      </c>
      <c r="D318" s="218" t="s">
        <v>55</v>
      </c>
      <c r="E318" s="5">
        <v>2</v>
      </c>
      <c r="F318" s="5">
        <v>2</v>
      </c>
      <c r="G318" s="9">
        <v>2</v>
      </c>
      <c r="H318" s="12">
        <f>G318/F318*100-100</f>
        <v>0</v>
      </c>
      <c r="I318" s="91"/>
    </row>
    <row r="319" spans="1:9" s="42" customFormat="1" ht="34.5" customHeight="1">
      <c r="A319" s="24" t="s">
        <v>1072</v>
      </c>
      <c r="B319" s="277" t="s">
        <v>1232</v>
      </c>
      <c r="C319" s="278"/>
      <c r="D319" s="278"/>
      <c r="E319" s="278"/>
      <c r="F319" s="278"/>
      <c r="G319" s="278"/>
      <c r="H319" s="278"/>
      <c r="I319" s="279"/>
    </row>
    <row r="320" spans="1:9" s="42" customFormat="1" ht="63">
      <c r="A320" s="248" t="s">
        <v>1170</v>
      </c>
      <c r="B320" s="92" t="s">
        <v>1229</v>
      </c>
      <c r="C320" s="205" t="s">
        <v>1190</v>
      </c>
      <c r="D320" s="218" t="s">
        <v>55</v>
      </c>
      <c r="E320" s="5">
        <v>1</v>
      </c>
      <c r="F320" s="5">
        <v>1</v>
      </c>
      <c r="G320" s="9">
        <v>1</v>
      </c>
      <c r="H320" s="12">
        <f>G320/F320*100-100</f>
        <v>0</v>
      </c>
      <c r="I320" s="91"/>
    </row>
    <row r="321" spans="1:9" s="42" customFormat="1" ht="15.75" customHeight="1" hidden="1">
      <c r="A321" s="341" t="s">
        <v>973</v>
      </c>
      <c r="B321" s="341"/>
      <c r="C321" s="341"/>
      <c r="D321" s="341"/>
      <c r="E321" s="341"/>
      <c r="F321" s="341"/>
      <c r="G321" s="341"/>
      <c r="H321" s="341"/>
      <c r="I321" s="341"/>
    </row>
    <row r="322" spans="1:9" s="42" customFormat="1" ht="56.25" customHeight="1" hidden="1">
      <c r="A322" s="255"/>
      <c r="B322" s="92" t="s">
        <v>974</v>
      </c>
      <c r="C322" s="205" t="s">
        <v>732</v>
      </c>
      <c r="D322" s="218" t="s">
        <v>55</v>
      </c>
      <c r="E322" s="5">
        <v>1</v>
      </c>
      <c r="F322" s="5">
        <v>0</v>
      </c>
      <c r="G322" s="5">
        <v>0</v>
      </c>
      <c r="H322" s="12" t="e">
        <f>G322/F322*100-100</f>
        <v>#DIV/0!</v>
      </c>
      <c r="I322" s="91"/>
    </row>
    <row r="323" spans="1:9" s="42" customFormat="1" ht="24.75" customHeight="1">
      <c r="A323" s="24" t="s">
        <v>1073</v>
      </c>
      <c r="B323" s="295" t="s">
        <v>1244</v>
      </c>
      <c r="C323" s="296"/>
      <c r="D323" s="296"/>
      <c r="E323" s="296"/>
      <c r="F323" s="296"/>
      <c r="G323" s="296"/>
      <c r="H323" s="296"/>
      <c r="I323" s="297"/>
    </row>
    <row r="324" spans="1:9" s="42" customFormat="1" ht="52.5" customHeight="1">
      <c r="A324" s="248" t="s">
        <v>1170</v>
      </c>
      <c r="B324" s="92" t="s">
        <v>1230</v>
      </c>
      <c r="C324" s="205" t="s">
        <v>1190</v>
      </c>
      <c r="D324" s="218" t="s">
        <v>55</v>
      </c>
      <c r="E324" s="5">
        <v>6074</v>
      </c>
      <c r="F324" s="5">
        <v>6130</v>
      </c>
      <c r="G324" s="5">
        <v>6040</v>
      </c>
      <c r="H324" s="12">
        <f>G324/F324*100-100</f>
        <v>-1.468189233278963</v>
      </c>
      <c r="I324" s="91"/>
    </row>
    <row r="325" spans="1:9" s="42" customFormat="1" ht="21" customHeight="1">
      <c r="A325" s="24" t="s">
        <v>1074</v>
      </c>
      <c r="B325" s="348" t="s">
        <v>1245</v>
      </c>
      <c r="C325" s="349"/>
      <c r="D325" s="349"/>
      <c r="E325" s="349"/>
      <c r="F325" s="349"/>
      <c r="G325" s="349"/>
      <c r="H325" s="349"/>
      <c r="I325" s="350"/>
    </row>
    <row r="326" spans="1:9" s="42" customFormat="1" ht="51.75" customHeight="1">
      <c r="A326" s="248" t="s">
        <v>1170</v>
      </c>
      <c r="B326" s="92" t="s">
        <v>1231</v>
      </c>
      <c r="C326" s="205" t="s">
        <v>1190</v>
      </c>
      <c r="D326" s="218" t="s">
        <v>55</v>
      </c>
      <c r="E326" s="5">
        <v>14</v>
      </c>
      <c r="F326" s="5">
        <v>15</v>
      </c>
      <c r="G326" s="5">
        <v>14</v>
      </c>
      <c r="H326" s="12">
        <f>G326/F326*100-100</f>
        <v>-6.666666666666671</v>
      </c>
      <c r="I326" s="204"/>
    </row>
    <row r="327" spans="1:9" s="42" customFormat="1" ht="24.75" customHeight="1">
      <c r="A327" s="24" t="s">
        <v>1075</v>
      </c>
      <c r="B327" s="345" t="s">
        <v>1235</v>
      </c>
      <c r="C327" s="346"/>
      <c r="D327" s="346"/>
      <c r="E327" s="346"/>
      <c r="F327" s="346"/>
      <c r="G327" s="346"/>
      <c r="H327" s="346"/>
      <c r="I327" s="347"/>
    </row>
    <row r="328" spans="1:9" s="42" customFormat="1" ht="54.75" customHeight="1">
      <c r="A328" s="248" t="s">
        <v>1170</v>
      </c>
      <c r="B328" s="92" t="s">
        <v>1236</v>
      </c>
      <c r="C328" s="205" t="s">
        <v>1190</v>
      </c>
      <c r="D328" s="218" t="s">
        <v>55</v>
      </c>
      <c r="E328" s="5">
        <v>59</v>
      </c>
      <c r="F328" s="5">
        <v>63</v>
      </c>
      <c r="G328" s="5">
        <v>54</v>
      </c>
      <c r="H328" s="12">
        <f>G328/F328*100-100</f>
        <v>-14.285714285714292</v>
      </c>
      <c r="I328" s="91"/>
    </row>
    <row r="329" spans="1:9" s="42" customFormat="1" ht="23.25" customHeight="1">
      <c r="A329" s="256" t="s">
        <v>1076</v>
      </c>
      <c r="B329" s="295" t="s">
        <v>1237</v>
      </c>
      <c r="C329" s="296"/>
      <c r="D329" s="296"/>
      <c r="E329" s="296"/>
      <c r="F329" s="296"/>
      <c r="G329" s="296"/>
      <c r="H329" s="296"/>
      <c r="I329" s="297"/>
    </row>
    <row r="330" spans="1:9" s="42" customFormat="1" ht="31.5">
      <c r="A330" s="248" t="s">
        <v>1170</v>
      </c>
      <c r="B330" s="92" t="s">
        <v>1238</v>
      </c>
      <c r="C330" s="205" t="s">
        <v>1190</v>
      </c>
      <c r="D330" s="218" t="s">
        <v>55</v>
      </c>
      <c r="E330" s="5">
        <v>2</v>
      </c>
      <c r="F330" s="5">
        <v>3</v>
      </c>
      <c r="G330" s="5">
        <v>2</v>
      </c>
      <c r="H330" s="12">
        <f>G330/F330*100-100</f>
        <v>-33.33333333333334</v>
      </c>
      <c r="I330" s="204"/>
    </row>
    <row r="331" spans="1:9" s="42" customFormat="1" ht="15.75" customHeight="1">
      <c r="A331" s="256" t="s">
        <v>1077</v>
      </c>
      <c r="B331" s="295" t="s">
        <v>1239</v>
      </c>
      <c r="C331" s="296"/>
      <c r="D331" s="296"/>
      <c r="E331" s="296"/>
      <c r="F331" s="296"/>
      <c r="G331" s="296"/>
      <c r="H331" s="296"/>
      <c r="I331" s="297"/>
    </row>
    <row r="332" spans="1:9" s="42" customFormat="1" ht="69" customHeight="1">
      <c r="A332" s="257">
        <v>1</v>
      </c>
      <c r="B332" s="92" t="s">
        <v>1240</v>
      </c>
      <c r="C332" s="205" t="s">
        <v>1190</v>
      </c>
      <c r="D332" s="218" t="s">
        <v>55</v>
      </c>
      <c r="E332" s="5">
        <v>1923</v>
      </c>
      <c r="F332" s="5">
        <v>1923</v>
      </c>
      <c r="G332" s="5">
        <v>1831</v>
      </c>
      <c r="H332" s="12">
        <f>G332/F332*100-100</f>
        <v>-4.784191367654714</v>
      </c>
      <c r="I332" s="91"/>
    </row>
    <row r="333" spans="1:9" s="42" customFormat="1" ht="15.75" customHeight="1">
      <c r="A333" s="256" t="s">
        <v>1078</v>
      </c>
      <c r="B333" s="295" t="s">
        <v>1241</v>
      </c>
      <c r="C333" s="296"/>
      <c r="D333" s="296"/>
      <c r="E333" s="296"/>
      <c r="F333" s="296"/>
      <c r="G333" s="296"/>
      <c r="H333" s="296"/>
      <c r="I333" s="297"/>
    </row>
    <row r="334" spans="1:9" s="42" customFormat="1" ht="51" customHeight="1">
      <c r="A334" s="257">
        <v>1</v>
      </c>
      <c r="B334" s="92" t="s">
        <v>1242</v>
      </c>
      <c r="C334" s="205" t="s">
        <v>732</v>
      </c>
      <c r="D334" s="218" t="s">
        <v>55</v>
      </c>
      <c r="E334" s="5">
        <v>190</v>
      </c>
      <c r="F334" s="5">
        <v>220</v>
      </c>
      <c r="G334" s="5">
        <v>171</v>
      </c>
      <c r="H334" s="12">
        <f>G334/F334*100-100</f>
        <v>-22.27272727272728</v>
      </c>
      <c r="I334" s="91"/>
    </row>
    <row r="335" spans="1:9" s="42" customFormat="1" ht="15.75">
      <c r="A335" s="256" t="s">
        <v>1079</v>
      </c>
      <c r="B335" s="348" t="s">
        <v>1243</v>
      </c>
      <c r="C335" s="349"/>
      <c r="D335" s="349"/>
      <c r="E335" s="349"/>
      <c r="F335" s="349"/>
      <c r="G335" s="349"/>
      <c r="H335" s="349"/>
      <c r="I335" s="350"/>
    </row>
    <row r="336" spans="1:9" s="42" customFormat="1" ht="31.5">
      <c r="A336" s="257" t="s">
        <v>1170</v>
      </c>
      <c r="B336" s="242" t="s">
        <v>1234</v>
      </c>
      <c r="C336" s="205" t="s">
        <v>1190</v>
      </c>
      <c r="D336" s="218" t="s">
        <v>55</v>
      </c>
      <c r="E336" s="5">
        <v>69</v>
      </c>
      <c r="F336" s="5">
        <v>100</v>
      </c>
      <c r="G336" s="5">
        <v>65</v>
      </c>
      <c r="H336" s="5">
        <f>G336/F336*100-100</f>
        <v>-35</v>
      </c>
      <c r="I336" s="203"/>
    </row>
    <row r="337" spans="1:9" s="42" customFormat="1" ht="21.75" customHeight="1">
      <c r="A337" s="256" t="s">
        <v>1080</v>
      </c>
      <c r="B337" s="335" t="s">
        <v>1233</v>
      </c>
      <c r="C337" s="336"/>
      <c r="D337" s="336"/>
      <c r="E337" s="336"/>
      <c r="F337" s="336"/>
      <c r="G337" s="336"/>
      <c r="H337" s="336"/>
      <c r="I337" s="337"/>
    </row>
    <row r="338" spans="1:9" s="42" customFormat="1" ht="78.75">
      <c r="A338" s="236">
        <v>1</v>
      </c>
      <c r="B338" s="243" t="s">
        <v>1247</v>
      </c>
      <c r="C338" s="205" t="s">
        <v>1190</v>
      </c>
      <c r="D338" s="223" t="s">
        <v>55</v>
      </c>
      <c r="E338" s="9">
        <v>1173</v>
      </c>
      <c r="F338" s="9">
        <v>1180</v>
      </c>
      <c r="G338" s="9">
        <v>1173</v>
      </c>
      <c r="H338" s="25">
        <f>G338/F338*100-100</f>
        <v>-0.5932203389830448</v>
      </c>
      <c r="I338" s="221" t="s">
        <v>975</v>
      </c>
    </row>
    <row r="339" spans="1:9" s="42" customFormat="1" ht="47.25">
      <c r="A339" s="232">
        <v>2</v>
      </c>
      <c r="B339" s="241" t="s">
        <v>1248</v>
      </c>
      <c r="C339" s="205" t="s">
        <v>1190</v>
      </c>
      <c r="D339" s="223" t="s">
        <v>55</v>
      </c>
      <c r="E339" s="9">
        <v>184</v>
      </c>
      <c r="F339" s="9">
        <v>197</v>
      </c>
      <c r="G339" s="9">
        <v>193</v>
      </c>
      <c r="H339" s="25">
        <f>G339/F339*100-100</f>
        <v>-2.030456852791872</v>
      </c>
      <c r="I339" s="221" t="s">
        <v>976</v>
      </c>
    </row>
    <row r="340" spans="1:9" s="42" customFormat="1" ht="94.5">
      <c r="A340" s="233" t="s">
        <v>1172</v>
      </c>
      <c r="B340" s="241" t="s">
        <v>1246</v>
      </c>
      <c r="C340" s="205" t="s">
        <v>1190</v>
      </c>
      <c r="D340" s="223" t="s">
        <v>55</v>
      </c>
      <c r="E340" s="9">
        <v>143</v>
      </c>
      <c r="F340" s="9">
        <v>150</v>
      </c>
      <c r="G340" s="9">
        <v>115</v>
      </c>
      <c r="H340" s="25">
        <f>G340/F340*100-100</f>
        <v>-23.33333333333333</v>
      </c>
      <c r="I340" s="206" t="s">
        <v>977</v>
      </c>
    </row>
    <row r="341" spans="1:10" s="42" customFormat="1" ht="33.75" customHeight="1">
      <c r="A341" s="24" t="s">
        <v>1081</v>
      </c>
      <c r="B341" s="345" t="s">
        <v>1250</v>
      </c>
      <c r="C341" s="346"/>
      <c r="D341" s="346"/>
      <c r="E341" s="346"/>
      <c r="F341" s="346"/>
      <c r="G341" s="346"/>
      <c r="H341" s="346"/>
      <c r="I341" s="347"/>
      <c r="J341" s="222"/>
    </row>
    <row r="342" spans="1:9" s="42" customFormat="1" ht="94.5">
      <c r="A342" s="248" t="s">
        <v>1170</v>
      </c>
      <c r="B342" s="92" t="s">
        <v>1249</v>
      </c>
      <c r="C342" s="205" t="s">
        <v>1190</v>
      </c>
      <c r="D342" s="218" t="s">
        <v>55</v>
      </c>
      <c r="E342" s="5">
        <v>22</v>
      </c>
      <c r="F342" s="5">
        <v>20</v>
      </c>
      <c r="G342" s="5">
        <v>19</v>
      </c>
      <c r="H342" s="5">
        <f>G342/F342*100-100</f>
        <v>-5</v>
      </c>
      <c r="I342" s="91"/>
    </row>
    <row r="343" spans="1:9" s="42" customFormat="1" ht="15.75">
      <c r="A343" s="24" t="s">
        <v>1082</v>
      </c>
      <c r="B343" s="348" t="s">
        <v>1257</v>
      </c>
      <c r="C343" s="349"/>
      <c r="D343" s="349"/>
      <c r="E343" s="349"/>
      <c r="F343" s="349"/>
      <c r="G343" s="349"/>
      <c r="H343" s="349"/>
      <c r="I343" s="350"/>
    </row>
    <row r="344" spans="1:9" s="42" customFormat="1" ht="31.5">
      <c r="A344" s="248" t="s">
        <v>1170</v>
      </c>
      <c r="B344" s="242" t="s">
        <v>1256</v>
      </c>
      <c r="C344" s="205" t="s">
        <v>1190</v>
      </c>
      <c r="D344" s="218" t="s">
        <v>55</v>
      </c>
      <c r="E344" s="5">
        <v>92</v>
      </c>
      <c r="F344" s="5">
        <v>130</v>
      </c>
      <c r="G344" s="5">
        <v>80</v>
      </c>
      <c r="H344" s="12">
        <f>G344/F344*100-100</f>
        <v>-38.46153846153846</v>
      </c>
      <c r="I344" s="203" t="s">
        <v>648</v>
      </c>
    </row>
    <row r="345" spans="1:9" s="42" customFormat="1" ht="15.75" customHeight="1">
      <c r="A345" s="24" t="s">
        <v>1083</v>
      </c>
      <c r="B345" s="295" t="s">
        <v>1255</v>
      </c>
      <c r="C345" s="296"/>
      <c r="D345" s="296"/>
      <c r="E345" s="296"/>
      <c r="F345" s="296"/>
      <c r="G345" s="296"/>
      <c r="H345" s="296"/>
      <c r="I345" s="297"/>
    </row>
    <row r="346" spans="1:9" s="42" customFormat="1" ht="31.5">
      <c r="A346" s="248" t="s">
        <v>1170</v>
      </c>
      <c r="B346" s="92" t="s">
        <v>1254</v>
      </c>
      <c r="C346" s="205" t="s">
        <v>1190</v>
      </c>
      <c r="D346" s="218" t="s">
        <v>55</v>
      </c>
      <c r="E346" s="5">
        <v>341</v>
      </c>
      <c r="F346" s="5">
        <v>360</v>
      </c>
      <c r="G346" s="5">
        <v>189</v>
      </c>
      <c r="H346" s="12">
        <f>G346/F346*100-100</f>
        <v>-47.5</v>
      </c>
      <c r="I346" s="203" t="s">
        <v>648</v>
      </c>
    </row>
    <row r="347" spans="1:9" s="42" customFormat="1" ht="32.25" customHeight="1">
      <c r="A347" s="24" t="s">
        <v>1084</v>
      </c>
      <c r="B347" s="345" t="s">
        <v>1253</v>
      </c>
      <c r="C347" s="346"/>
      <c r="D347" s="346"/>
      <c r="E347" s="346"/>
      <c r="F347" s="346"/>
      <c r="G347" s="346"/>
      <c r="H347" s="346"/>
      <c r="I347" s="347"/>
    </row>
    <row r="348" spans="1:10" s="42" customFormat="1" ht="63">
      <c r="A348" s="248" t="s">
        <v>1170</v>
      </c>
      <c r="B348" s="242" t="s">
        <v>1252</v>
      </c>
      <c r="C348" s="205" t="s">
        <v>1190</v>
      </c>
      <c r="D348" s="218" t="s">
        <v>55</v>
      </c>
      <c r="E348" s="5">
        <v>131</v>
      </c>
      <c r="F348" s="5">
        <v>248</v>
      </c>
      <c r="G348" s="27">
        <v>113</v>
      </c>
      <c r="H348" s="12">
        <f>G348/F348*100-100</f>
        <v>-54.435483870967744</v>
      </c>
      <c r="I348" s="203" t="s">
        <v>648</v>
      </c>
      <c r="J348" s="50"/>
    </row>
    <row r="349" spans="1:9" s="42" customFormat="1" ht="43.5" customHeight="1">
      <c r="A349" s="24" t="s">
        <v>1085</v>
      </c>
      <c r="B349" s="292" t="s">
        <v>1032</v>
      </c>
      <c r="C349" s="293"/>
      <c r="D349" s="293"/>
      <c r="E349" s="293"/>
      <c r="F349" s="293"/>
      <c r="G349" s="293"/>
      <c r="H349" s="293"/>
      <c r="I349" s="294"/>
    </row>
    <row r="350" spans="1:9" s="42" customFormat="1" ht="63">
      <c r="A350" s="248" t="s">
        <v>1170</v>
      </c>
      <c r="B350" s="92" t="s">
        <v>1251</v>
      </c>
      <c r="C350" s="205" t="s">
        <v>1190</v>
      </c>
      <c r="D350" s="218" t="s">
        <v>55</v>
      </c>
      <c r="E350" s="5">
        <v>450</v>
      </c>
      <c r="F350" s="5">
        <v>550</v>
      </c>
      <c r="G350" s="27">
        <v>664</v>
      </c>
      <c r="H350" s="12">
        <f>G350/F350*100-100</f>
        <v>20.727272727272734</v>
      </c>
      <c r="I350" s="221" t="s">
        <v>1433</v>
      </c>
    </row>
    <row r="351" spans="1:9" s="42" customFormat="1" ht="15.75" customHeight="1">
      <c r="A351" s="24" t="s">
        <v>1086</v>
      </c>
      <c r="B351" s="295" t="s">
        <v>1258</v>
      </c>
      <c r="C351" s="296"/>
      <c r="D351" s="296"/>
      <c r="E351" s="296"/>
      <c r="F351" s="296"/>
      <c r="G351" s="296"/>
      <c r="H351" s="296"/>
      <c r="I351" s="297"/>
    </row>
    <row r="352" spans="1:9" s="42" customFormat="1" ht="63">
      <c r="A352" s="248" t="s">
        <v>1170</v>
      </c>
      <c r="B352" s="92" t="s">
        <v>1259</v>
      </c>
      <c r="C352" s="205" t="s">
        <v>1190</v>
      </c>
      <c r="D352" s="218" t="s">
        <v>55</v>
      </c>
      <c r="E352" s="5">
        <v>398</v>
      </c>
      <c r="F352" s="5">
        <v>483</v>
      </c>
      <c r="G352" s="27">
        <v>506</v>
      </c>
      <c r="H352" s="12">
        <f>G352/F352*100-100</f>
        <v>4.761904761904773</v>
      </c>
      <c r="I352" s="221" t="s">
        <v>1434</v>
      </c>
    </row>
    <row r="353" spans="1:9" s="42" customFormat="1" ht="15.75">
      <c r="A353" s="24" t="s">
        <v>1265</v>
      </c>
      <c r="B353" s="358" t="s">
        <v>1264</v>
      </c>
      <c r="C353" s="359"/>
      <c r="D353" s="359"/>
      <c r="E353" s="359"/>
      <c r="F353" s="359"/>
      <c r="G353" s="359"/>
      <c r="H353" s="359"/>
      <c r="I353" s="360"/>
    </row>
    <row r="354" spans="1:9" s="42" customFormat="1" ht="31.5">
      <c r="A354" s="248" t="s">
        <v>1170</v>
      </c>
      <c r="B354" s="92" t="s">
        <v>1263</v>
      </c>
      <c r="C354" s="205" t="s">
        <v>1190</v>
      </c>
      <c r="D354" s="218" t="s">
        <v>55</v>
      </c>
      <c r="E354" s="5">
        <v>3069</v>
      </c>
      <c r="F354" s="5">
        <v>4094</v>
      </c>
      <c r="G354" s="27">
        <v>3087</v>
      </c>
      <c r="H354" s="12">
        <f>G354/F354*100-100</f>
        <v>-24.596971177332676</v>
      </c>
      <c r="I354" s="91"/>
    </row>
    <row r="355" spans="1:9" s="42" customFormat="1" ht="35.25" customHeight="1">
      <c r="A355" s="24" t="s">
        <v>1088</v>
      </c>
      <c r="B355" s="295" t="s">
        <v>1262</v>
      </c>
      <c r="C355" s="296"/>
      <c r="D355" s="296"/>
      <c r="E355" s="296"/>
      <c r="F355" s="296"/>
      <c r="G355" s="296"/>
      <c r="H355" s="296"/>
      <c r="I355" s="297"/>
    </row>
    <row r="356" spans="1:9" s="42" customFormat="1" ht="31.5">
      <c r="A356" s="248" t="s">
        <v>1170</v>
      </c>
      <c r="B356" s="92" t="s">
        <v>1261</v>
      </c>
      <c r="C356" s="205" t="s">
        <v>1190</v>
      </c>
      <c r="D356" s="72" t="s">
        <v>649</v>
      </c>
      <c r="E356" s="5">
        <v>73231</v>
      </c>
      <c r="F356" s="5">
        <v>72100</v>
      </c>
      <c r="G356" s="5">
        <v>55078</v>
      </c>
      <c r="H356" s="12">
        <f>G356/F356*100-100</f>
        <v>-23.608876560332874</v>
      </c>
      <c r="I356" s="91"/>
    </row>
    <row r="357" spans="1:9" s="42" customFormat="1" ht="33.75" customHeight="1">
      <c r="A357" s="24" t="s">
        <v>1089</v>
      </c>
      <c r="B357" s="295" t="s">
        <v>1260</v>
      </c>
      <c r="C357" s="296"/>
      <c r="D357" s="296"/>
      <c r="E357" s="296"/>
      <c r="F357" s="296"/>
      <c r="G357" s="296"/>
      <c r="H357" s="296"/>
      <c r="I357" s="297"/>
    </row>
    <row r="358" spans="1:9" s="42" customFormat="1" ht="31.5">
      <c r="A358" s="248" t="s">
        <v>1170</v>
      </c>
      <c r="B358" s="92" t="s">
        <v>1261</v>
      </c>
      <c r="C358" s="205" t="s">
        <v>1190</v>
      </c>
      <c r="D358" s="72" t="s">
        <v>649</v>
      </c>
      <c r="E358" s="5">
        <f>E360+E362</f>
        <v>73231</v>
      </c>
      <c r="F358" s="5">
        <v>72100</v>
      </c>
      <c r="G358" s="5">
        <f>G360+G362</f>
        <v>55078</v>
      </c>
      <c r="H358" s="12">
        <f>G358/F358*100-100</f>
        <v>-23.608876560332874</v>
      </c>
      <c r="I358" s="91"/>
    </row>
    <row r="359" spans="1:9" s="42" customFormat="1" ht="15.75" customHeight="1">
      <c r="A359" s="24" t="s">
        <v>1266</v>
      </c>
      <c r="B359" s="329" t="s">
        <v>1270</v>
      </c>
      <c r="C359" s="330"/>
      <c r="D359" s="330"/>
      <c r="E359" s="330"/>
      <c r="F359" s="330"/>
      <c r="G359" s="330"/>
      <c r="H359" s="330"/>
      <c r="I359" s="331"/>
    </row>
    <row r="360" spans="1:9" s="42" customFormat="1" ht="31.5">
      <c r="A360" s="237">
        <v>1</v>
      </c>
      <c r="B360" s="92" t="s">
        <v>1269</v>
      </c>
      <c r="C360" s="205" t="s">
        <v>1190</v>
      </c>
      <c r="D360" s="72" t="s">
        <v>649</v>
      </c>
      <c r="E360" s="5">
        <v>70648</v>
      </c>
      <c r="F360" s="5">
        <v>69500</v>
      </c>
      <c r="G360" s="9">
        <v>53075</v>
      </c>
      <c r="H360" s="12">
        <f>G360/F360*100-100</f>
        <v>-23.63309352517986</v>
      </c>
      <c r="I360" s="220"/>
    </row>
    <row r="361" spans="1:9" s="42" customFormat="1" ht="47.25">
      <c r="A361" s="237">
        <v>2</v>
      </c>
      <c r="B361" s="92" t="s">
        <v>1268</v>
      </c>
      <c r="C361" s="205" t="s">
        <v>1190</v>
      </c>
      <c r="D361" s="92" t="s">
        <v>650</v>
      </c>
      <c r="E361" s="5">
        <v>16</v>
      </c>
      <c r="F361" s="5">
        <v>16</v>
      </c>
      <c r="G361" s="9">
        <v>16</v>
      </c>
      <c r="H361" s="5">
        <f>G361/F361*100-100</f>
        <v>0</v>
      </c>
      <c r="I361" s="220"/>
    </row>
    <row r="362" spans="1:9" s="42" customFormat="1" ht="47.25">
      <c r="A362" s="248" t="s">
        <v>1172</v>
      </c>
      <c r="B362" s="92" t="s">
        <v>1267</v>
      </c>
      <c r="C362" s="205" t="s">
        <v>1190</v>
      </c>
      <c r="D362" s="72" t="s">
        <v>649</v>
      </c>
      <c r="E362" s="5">
        <v>2583</v>
      </c>
      <c r="F362" s="5">
        <v>2600</v>
      </c>
      <c r="G362" s="5">
        <v>2003</v>
      </c>
      <c r="H362" s="12">
        <f>G362/F362*100-100</f>
        <v>-22.961538461538467</v>
      </c>
      <c r="I362" s="91"/>
    </row>
    <row r="363" spans="1:9" s="42" customFormat="1" ht="30.75" customHeight="1">
      <c r="A363" s="24" t="s">
        <v>1279</v>
      </c>
      <c r="B363" s="329" t="s">
        <v>1278</v>
      </c>
      <c r="C363" s="330"/>
      <c r="D363" s="330"/>
      <c r="E363" s="330"/>
      <c r="F363" s="330"/>
      <c r="G363" s="330"/>
      <c r="H363" s="330"/>
      <c r="I363" s="331"/>
    </row>
    <row r="364" spans="1:9" s="42" customFormat="1" ht="31.5">
      <c r="A364" s="248" t="s">
        <v>1170</v>
      </c>
      <c r="B364" s="241" t="s">
        <v>1277</v>
      </c>
      <c r="C364" s="205" t="s">
        <v>1190</v>
      </c>
      <c r="D364" s="218" t="s">
        <v>55</v>
      </c>
      <c r="E364" s="9">
        <v>56</v>
      </c>
      <c r="F364" s="9">
        <v>102</v>
      </c>
      <c r="G364" s="9">
        <v>57</v>
      </c>
      <c r="H364" s="12">
        <f>G364/F364*100-100</f>
        <v>-44.11764705882353</v>
      </c>
      <c r="I364" s="203"/>
    </row>
    <row r="365" spans="1:9" s="42" customFormat="1" ht="15.75" customHeight="1">
      <c r="A365" s="256" t="s">
        <v>1090</v>
      </c>
      <c r="B365" s="295" t="s">
        <v>1276</v>
      </c>
      <c r="C365" s="296"/>
      <c r="D365" s="296"/>
      <c r="E365" s="296"/>
      <c r="F365" s="296"/>
      <c r="G365" s="296"/>
      <c r="H365" s="296"/>
      <c r="I365" s="297"/>
    </row>
    <row r="366" spans="1:9" s="42" customFormat="1" ht="47.25">
      <c r="A366" s="248" t="s">
        <v>1170</v>
      </c>
      <c r="B366" s="92" t="s">
        <v>1275</v>
      </c>
      <c r="C366" s="205" t="s">
        <v>1190</v>
      </c>
      <c r="D366" s="218" t="s">
        <v>55</v>
      </c>
      <c r="E366" s="5">
        <v>113</v>
      </c>
      <c r="F366" s="5">
        <v>128</v>
      </c>
      <c r="G366" s="27">
        <v>117</v>
      </c>
      <c r="H366" s="12">
        <f>G366/F366*100-100</f>
        <v>-8.59375</v>
      </c>
      <c r="I366" s="91"/>
    </row>
    <row r="367" spans="1:9" s="42" customFormat="1" ht="15.75" customHeight="1">
      <c r="A367" s="24" t="s">
        <v>1091</v>
      </c>
      <c r="B367" s="295" t="s">
        <v>1272</v>
      </c>
      <c r="C367" s="296"/>
      <c r="D367" s="296"/>
      <c r="E367" s="296"/>
      <c r="F367" s="296"/>
      <c r="G367" s="296"/>
      <c r="H367" s="296"/>
      <c r="I367" s="297"/>
    </row>
    <row r="368" spans="1:9" s="42" customFormat="1" ht="31.5">
      <c r="A368" s="248" t="s">
        <v>1170</v>
      </c>
      <c r="B368" s="92" t="s">
        <v>1274</v>
      </c>
      <c r="C368" s="205" t="s">
        <v>1190</v>
      </c>
      <c r="D368" s="218" t="s">
        <v>55</v>
      </c>
      <c r="E368" s="5">
        <v>37</v>
      </c>
      <c r="F368" s="5">
        <v>41</v>
      </c>
      <c r="G368" s="5">
        <v>37</v>
      </c>
      <c r="H368" s="12">
        <f>G368/F368*100-100</f>
        <v>-9.756097560975604</v>
      </c>
      <c r="I368" s="91"/>
    </row>
    <row r="369" spans="1:9" s="42" customFormat="1" ht="15.75" customHeight="1">
      <c r="A369" s="24" t="s">
        <v>1092</v>
      </c>
      <c r="B369" s="295" t="s">
        <v>1271</v>
      </c>
      <c r="C369" s="296"/>
      <c r="D369" s="296"/>
      <c r="E369" s="296"/>
      <c r="F369" s="296"/>
      <c r="G369" s="296"/>
      <c r="H369" s="296"/>
      <c r="I369" s="297"/>
    </row>
    <row r="370" spans="1:9" s="42" customFormat="1" ht="78.75">
      <c r="A370" s="248" t="s">
        <v>1170</v>
      </c>
      <c r="B370" s="92" t="s">
        <v>1273</v>
      </c>
      <c r="C370" s="205" t="s">
        <v>1190</v>
      </c>
      <c r="D370" s="72" t="s">
        <v>651</v>
      </c>
      <c r="E370" s="5">
        <v>100</v>
      </c>
      <c r="F370" s="5">
        <v>100</v>
      </c>
      <c r="G370" s="5">
        <v>100</v>
      </c>
      <c r="H370" s="5">
        <f>G370/F370*100-100</f>
        <v>0</v>
      </c>
      <c r="I370" s="91"/>
    </row>
    <row r="371" spans="1:9" s="42" customFormat="1" ht="15.75" customHeight="1">
      <c r="A371" s="24" t="s">
        <v>1283</v>
      </c>
      <c r="B371" s="329" t="s">
        <v>1282</v>
      </c>
      <c r="C371" s="330"/>
      <c r="D371" s="330"/>
      <c r="E371" s="330"/>
      <c r="F371" s="330"/>
      <c r="G371" s="330"/>
      <c r="H371" s="330"/>
      <c r="I371" s="331"/>
    </row>
    <row r="372" spans="1:9" s="42" customFormat="1" ht="54.75" customHeight="1">
      <c r="A372" s="248" t="s">
        <v>1170</v>
      </c>
      <c r="B372" s="92" t="s">
        <v>1281</v>
      </c>
      <c r="C372" s="205" t="s">
        <v>1190</v>
      </c>
      <c r="D372" s="218" t="s">
        <v>55</v>
      </c>
      <c r="E372" s="5">
        <v>128</v>
      </c>
      <c r="F372" s="5">
        <v>130</v>
      </c>
      <c r="G372" s="5">
        <v>109</v>
      </c>
      <c r="H372" s="12">
        <f>G372/F372*100-100</f>
        <v>-16.153846153846146</v>
      </c>
      <c r="I372" s="91"/>
    </row>
    <row r="373" spans="1:9" s="42" customFormat="1" ht="15.75" customHeight="1">
      <c r="A373" s="24" t="s">
        <v>1284</v>
      </c>
      <c r="B373" s="329" t="s">
        <v>1280</v>
      </c>
      <c r="C373" s="330"/>
      <c r="D373" s="330"/>
      <c r="E373" s="330"/>
      <c r="F373" s="330"/>
      <c r="G373" s="330"/>
      <c r="H373" s="330"/>
      <c r="I373" s="331"/>
    </row>
    <row r="374" spans="1:9" s="42" customFormat="1" ht="71.25" customHeight="1">
      <c r="A374" s="248" t="s">
        <v>1170</v>
      </c>
      <c r="B374" s="92" t="s">
        <v>1286</v>
      </c>
      <c r="C374" s="205" t="s">
        <v>1190</v>
      </c>
      <c r="D374" s="218" t="s">
        <v>55</v>
      </c>
      <c r="E374" s="5">
        <v>2261</v>
      </c>
      <c r="F374" s="27">
        <v>2000</v>
      </c>
      <c r="G374" s="9">
        <v>1960</v>
      </c>
      <c r="H374" s="12">
        <f>G374/F374*100-100</f>
        <v>-2</v>
      </c>
      <c r="I374" s="205" t="s">
        <v>733</v>
      </c>
    </row>
    <row r="375" spans="1:9" s="42" customFormat="1" ht="15.75" customHeight="1">
      <c r="A375" s="24" t="s">
        <v>1285</v>
      </c>
      <c r="B375" s="329" t="s">
        <v>1287</v>
      </c>
      <c r="C375" s="330"/>
      <c r="D375" s="330"/>
      <c r="E375" s="330"/>
      <c r="F375" s="330"/>
      <c r="G375" s="330"/>
      <c r="H375" s="330"/>
      <c r="I375" s="331"/>
    </row>
    <row r="376" spans="1:9" s="42" customFormat="1" ht="52.5" customHeight="1">
      <c r="A376" s="248" t="s">
        <v>1170</v>
      </c>
      <c r="B376" s="92" t="s">
        <v>1295</v>
      </c>
      <c r="C376" s="205" t="s">
        <v>1190</v>
      </c>
      <c r="D376" s="218" t="s">
        <v>55</v>
      </c>
      <c r="E376" s="5">
        <v>60</v>
      </c>
      <c r="F376" s="5">
        <v>80</v>
      </c>
      <c r="G376" s="5">
        <v>80</v>
      </c>
      <c r="H376" s="5">
        <f>G376/F376*100-100</f>
        <v>0</v>
      </c>
      <c r="I376" s="205"/>
    </row>
    <row r="377" spans="1:9" s="42" customFormat="1" ht="22.5" customHeight="1">
      <c r="A377" s="24" t="s">
        <v>1296</v>
      </c>
      <c r="B377" s="329" t="s">
        <v>1294</v>
      </c>
      <c r="C377" s="330"/>
      <c r="D377" s="330"/>
      <c r="E377" s="330"/>
      <c r="F377" s="330"/>
      <c r="G377" s="330"/>
      <c r="H377" s="330"/>
      <c r="I377" s="331"/>
    </row>
    <row r="378" spans="1:9" s="42" customFormat="1" ht="87.75" customHeight="1">
      <c r="A378" s="248" t="s">
        <v>1170</v>
      </c>
      <c r="B378" s="92" t="s">
        <v>1293</v>
      </c>
      <c r="C378" s="205" t="s">
        <v>1190</v>
      </c>
      <c r="D378" s="218" t="s">
        <v>55</v>
      </c>
      <c r="E378" s="5">
        <v>100</v>
      </c>
      <c r="F378" s="5">
        <v>100</v>
      </c>
      <c r="G378" s="5">
        <v>100</v>
      </c>
      <c r="H378" s="5">
        <f>G378/F378*100-100</f>
        <v>0</v>
      </c>
      <c r="I378" s="91"/>
    </row>
    <row r="379" spans="1:9" s="42" customFormat="1" ht="15.75" customHeight="1">
      <c r="A379" s="24" t="s">
        <v>1093</v>
      </c>
      <c r="B379" s="295" t="s">
        <v>1292</v>
      </c>
      <c r="C379" s="296"/>
      <c r="D379" s="296"/>
      <c r="E379" s="296"/>
      <c r="F379" s="296"/>
      <c r="G379" s="296"/>
      <c r="H379" s="296"/>
      <c r="I379" s="297"/>
    </row>
    <row r="380" spans="1:9" s="42" customFormat="1" ht="54" customHeight="1">
      <c r="A380" s="248" t="s">
        <v>1170</v>
      </c>
      <c r="B380" s="92" t="s">
        <v>1291</v>
      </c>
      <c r="C380" s="205" t="s">
        <v>1190</v>
      </c>
      <c r="D380" s="218" t="s">
        <v>55</v>
      </c>
      <c r="E380" s="27">
        <v>238</v>
      </c>
      <c r="F380" s="5">
        <v>234</v>
      </c>
      <c r="G380" s="27">
        <v>234</v>
      </c>
      <c r="H380" s="12">
        <f>G380/F380*100-100</f>
        <v>0</v>
      </c>
      <c r="I380" s="91"/>
    </row>
    <row r="381" spans="1:9" s="42" customFormat="1" ht="15.75" customHeight="1">
      <c r="A381" s="24" t="s">
        <v>1094</v>
      </c>
      <c r="B381" s="345" t="s">
        <v>1290</v>
      </c>
      <c r="C381" s="346"/>
      <c r="D381" s="346"/>
      <c r="E381" s="346"/>
      <c r="F381" s="346"/>
      <c r="G381" s="346"/>
      <c r="H381" s="346"/>
      <c r="I381" s="347"/>
    </row>
    <row r="382" spans="1:9" s="42" customFormat="1" ht="51.75" customHeight="1">
      <c r="A382" s="248" t="s">
        <v>1170</v>
      </c>
      <c r="B382" s="92" t="s">
        <v>1289</v>
      </c>
      <c r="C382" s="205" t="s">
        <v>1190</v>
      </c>
      <c r="D382" s="72" t="s">
        <v>652</v>
      </c>
      <c r="E382" s="27">
        <v>96</v>
      </c>
      <c r="F382" s="5">
        <v>150</v>
      </c>
      <c r="G382" s="9">
        <v>69</v>
      </c>
      <c r="H382" s="12">
        <f>G382/F382*100-100</f>
        <v>-54</v>
      </c>
      <c r="I382" s="203" t="s">
        <v>1435</v>
      </c>
    </row>
    <row r="383" spans="1:9" s="42" customFormat="1" ht="36.75" customHeight="1">
      <c r="A383" s="24" t="s">
        <v>1095</v>
      </c>
      <c r="B383" s="351" t="s">
        <v>1288</v>
      </c>
      <c r="C383" s="352"/>
      <c r="D383" s="352"/>
      <c r="E383" s="352"/>
      <c r="F383" s="352"/>
      <c r="G383" s="352"/>
      <c r="H383" s="352"/>
      <c r="I383" s="353"/>
    </row>
    <row r="384" spans="1:9" s="42" customFormat="1" ht="86.25" customHeight="1">
      <c r="A384" s="248" t="s">
        <v>1170</v>
      </c>
      <c r="B384" s="92" t="s">
        <v>1298</v>
      </c>
      <c r="C384" s="205" t="s">
        <v>1190</v>
      </c>
      <c r="D384" s="218" t="s">
        <v>55</v>
      </c>
      <c r="E384" s="5">
        <v>0</v>
      </c>
      <c r="F384" s="5">
        <v>0</v>
      </c>
      <c r="G384" s="5">
        <v>0</v>
      </c>
      <c r="H384" s="12" t="s">
        <v>71</v>
      </c>
      <c r="I384" s="91"/>
    </row>
    <row r="385" spans="1:10" s="42" customFormat="1" ht="15.75" customHeight="1">
      <c r="A385" s="24" t="s">
        <v>1096</v>
      </c>
      <c r="B385" s="295" t="s">
        <v>1042</v>
      </c>
      <c r="C385" s="296"/>
      <c r="D385" s="296"/>
      <c r="E385" s="296"/>
      <c r="F385" s="296"/>
      <c r="G385" s="296"/>
      <c r="H385" s="296"/>
      <c r="I385" s="297"/>
      <c r="J385" s="205"/>
    </row>
    <row r="386" spans="1:9" s="42" customFormat="1" ht="57" customHeight="1">
      <c r="A386" s="248" t="s">
        <v>1170</v>
      </c>
      <c r="B386" s="92" t="s">
        <v>1299</v>
      </c>
      <c r="C386" s="205" t="s">
        <v>1190</v>
      </c>
      <c r="D386" s="218" t="s">
        <v>55</v>
      </c>
      <c r="E386" s="5">
        <v>0</v>
      </c>
      <c r="F386" s="5">
        <v>0</v>
      </c>
      <c r="G386" s="5">
        <v>0</v>
      </c>
      <c r="H386" s="5" t="s">
        <v>71</v>
      </c>
      <c r="I386" s="91"/>
    </row>
    <row r="387" spans="1:9" s="42" customFormat="1" ht="15.75" customHeight="1">
      <c r="A387" s="24" t="s">
        <v>1097</v>
      </c>
      <c r="B387" s="338" t="s">
        <v>1297</v>
      </c>
      <c r="C387" s="339"/>
      <c r="D387" s="339"/>
      <c r="E387" s="339"/>
      <c r="F387" s="339"/>
      <c r="G387" s="339"/>
      <c r="H387" s="339"/>
      <c r="I387" s="340"/>
    </row>
    <row r="388" spans="1:9" s="42" customFormat="1" ht="57.75" customHeight="1">
      <c r="A388" s="248" t="s">
        <v>1170</v>
      </c>
      <c r="B388" s="92" t="s">
        <v>1300</v>
      </c>
      <c r="C388" s="205" t="s">
        <v>1190</v>
      </c>
      <c r="D388" s="218" t="s">
        <v>55</v>
      </c>
      <c r="E388" s="5">
        <v>0</v>
      </c>
      <c r="F388" s="27">
        <v>89</v>
      </c>
      <c r="G388" s="27">
        <v>33</v>
      </c>
      <c r="H388" s="8">
        <f>G388/F388*100-100</f>
        <v>-62.92134831460674</v>
      </c>
      <c r="I388" s="205" t="s">
        <v>654</v>
      </c>
    </row>
    <row r="389" spans="1:9" s="42" customFormat="1" ht="15.75">
      <c r="A389" s="228" t="s">
        <v>1098</v>
      </c>
      <c r="B389" s="316" t="s">
        <v>655</v>
      </c>
      <c r="C389" s="317"/>
      <c r="D389" s="317"/>
      <c r="E389" s="317"/>
      <c r="F389" s="317"/>
      <c r="G389" s="317"/>
      <c r="H389" s="317"/>
      <c r="I389" s="318"/>
    </row>
    <row r="390" spans="1:9" s="42" customFormat="1" ht="31.5">
      <c r="A390" s="237">
        <v>1</v>
      </c>
      <c r="B390" s="92" t="s">
        <v>1301</v>
      </c>
      <c r="C390" s="205" t="s">
        <v>1190</v>
      </c>
      <c r="D390" s="72" t="s">
        <v>656</v>
      </c>
      <c r="E390" s="12">
        <f>E393</f>
        <v>764.19</v>
      </c>
      <c r="F390" s="27">
        <f>F393</f>
        <v>510</v>
      </c>
      <c r="G390" s="27">
        <f>G393</f>
        <v>419.58</v>
      </c>
      <c r="H390" s="8">
        <f>G390/F390*100-100</f>
        <v>-17.729411764705887</v>
      </c>
      <c r="I390" s="205"/>
    </row>
    <row r="391" spans="1:9" s="42" customFormat="1" ht="31.5">
      <c r="A391" s="248" t="s">
        <v>1171</v>
      </c>
      <c r="B391" s="92" t="s">
        <v>1302</v>
      </c>
      <c r="C391" s="205" t="s">
        <v>1190</v>
      </c>
      <c r="D391" s="72" t="s">
        <v>651</v>
      </c>
      <c r="E391" s="27">
        <f>E395</f>
        <v>68.6</v>
      </c>
      <c r="F391" s="27">
        <f>F395</f>
        <v>79</v>
      </c>
      <c r="G391" s="27">
        <f>G395</f>
        <v>79.2</v>
      </c>
      <c r="H391" s="12">
        <f>G391/F391*100-100</f>
        <v>0.25316455696201956</v>
      </c>
      <c r="I391" s="205"/>
    </row>
    <row r="392" spans="1:9" s="69" customFormat="1" ht="15.75" customHeight="1">
      <c r="A392" s="24" t="s">
        <v>1099</v>
      </c>
      <c r="B392" s="295" t="s">
        <v>1046</v>
      </c>
      <c r="C392" s="296"/>
      <c r="D392" s="296"/>
      <c r="E392" s="296"/>
      <c r="F392" s="296"/>
      <c r="G392" s="296"/>
      <c r="H392" s="296"/>
      <c r="I392" s="297"/>
    </row>
    <row r="393" spans="1:9" s="42" customFormat="1" ht="31.5">
      <c r="A393" s="237">
        <v>1</v>
      </c>
      <c r="B393" s="92" t="s">
        <v>1303</v>
      </c>
      <c r="C393" s="205" t="s">
        <v>1190</v>
      </c>
      <c r="D393" s="72" t="s">
        <v>656</v>
      </c>
      <c r="E393" s="5">
        <v>764.19</v>
      </c>
      <c r="F393" s="27">
        <v>510</v>
      </c>
      <c r="G393" s="27">
        <v>419.58</v>
      </c>
      <c r="H393" s="12">
        <f>G393/F393*100-100</f>
        <v>-17.729411764705887</v>
      </c>
      <c r="I393" s="205"/>
    </row>
    <row r="394" spans="1:9" s="42" customFormat="1" ht="31.5">
      <c r="A394" s="237">
        <v>2</v>
      </c>
      <c r="B394" s="92" t="s">
        <v>1304</v>
      </c>
      <c r="C394" s="205" t="s">
        <v>1190</v>
      </c>
      <c r="D394" s="72" t="s">
        <v>651</v>
      </c>
      <c r="E394" s="5">
        <v>90</v>
      </c>
      <c r="F394" s="5">
        <v>90</v>
      </c>
      <c r="G394" s="9">
        <v>90</v>
      </c>
      <c r="H394" s="12">
        <f>G394/F394*100-100</f>
        <v>0</v>
      </c>
      <c r="I394" s="220"/>
    </row>
    <row r="395" spans="1:9" s="42" customFormat="1" ht="31.5">
      <c r="A395" s="237">
        <v>3</v>
      </c>
      <c r="B395" s="92" t="s">
        <v>1305</v>
      </c>
      <c r="C395" s="205" t="s">
        <v>1190</v>
      </c>
      <c r="D395" s="72" t="s">
        <v>651</v>
      </c>
      <c r="E395" s="27">
        <v>68.6</v>
      </c>
      <c r="F395" s="27">
        <v>79</v>
      </c>
      <c r="G395" s="27">
        <v>79.2</v>
      </c>
      <c r="H395" s="12">
        <f>G395/F395*100-100</f>
        <v>0.25316455696201956</v>
      </c>
      <c r="I395" s="205"/>
    </row>
    <row r="396" spans="1:9" s="42" customFormat="1" ht="15.75">
      <c r="A396" s="228" t="s">
        <v>1100</v>
      </c>
      <c r="B396" s="316" t="s">
        <v>657</v>
      </c>
      <c r="C396" s="317"/>
      <c r="D396" s="317"/>
      <c r="E396" s="317"/>
      <c r="F396" s="317"/>
      <c r="G396" s="317"/>
      <c r="H396" s="317"/>
      <c r="I396" s="318"/>
    </row>
    <row r="397" spans="1:9" s="42" customFormat="1" ht="15.75">
      <c r="A397" s="237">
        <v>1</v>
      </c>
      <c r="B397" s="220" t="s">
        <v>1306</v>
      </c>
      <c r="C397" s="205" t="s">
        <v>971</v>
      </c>
      <c r="D397" s="218" t="s">
        <v>647</v>
      </c>
      <c r="E397" s="5">
        <f aca="true" t="shared" si="7" ref="E397:G398">E401</f>
        <v>0.78</v>
      </c>
      <c r="F397" s="5">
        <f t="shared" si="7"/>
        <v>0.87</v>
      </c>
      <c r="G397" s="5">
        <f t="shared" si="7"/>
        <v>0.85</v>
      </c>
      <c r="H397" s="12">
        <f>G397/F397*100-100</f>
        <v>-2.2988505747126453</v>
      </c>
      <c r="I397" s="219"/>
    </row>
    <row r="398" spans="1:9" s="42" customFormat="1" ht="47.25">
      <c r="A398" s="237">
        <v>2</v>
      </c>
      <c r="B398" s="92" t="s">
        <v>1307</v>
      </c>
      <c r="C398" s="205" t="s">
        <v>1190</v>
      </c>
      <c r="D398" s="218" t="s">
        <v>647</v>
      </c>
      <c r="E398" s="5">
        <f t="shared" si="7"/>
        <v>81.7</v>
      </c>
      <c r="F398" s="5">
        <f t="shared" si="7"/>
        <v>82</v>
      </c>
      <c r="G398" s="5">
        <f t="shared" si="7"/>
        <v>84.6</v>
      </c>
      <c r="H398" s="12">
        <f>G398/F398*100-100</f>
        <v>3.170731707317074</v>
      </c>
      <c r="I398" s="219"/>
    </row>
    <row r="399" spans="1:9" s="42" customFormat="1" ht="47.25">
      <c r="A399" s="237">
        <v>3</v>
      </c>
      <c r="B399" s="92" t="s">
        <v>1308</v>
      </c>
      <c r="C399" s="205" t="s">
        <v>1190</v>
      </c>
      <c r="D399" s="218" t="s">
        <v>647</v>
      </c>
      <c r="E399" s="27">
        <f>E414</f>
        <v>52</v>
      </c>
      <c r="F399" s="27">
        <f>F414</f>
        <v>54</v>
      </c>
      <c r="G399" s="27">
        <f>G414</f>
        <v>48</v>
      </c>
      <c r="H399" s="12">
        <f>G399/F399*100-100</f>
        <v>-11.111111111111114</v>
      </c>
      <c r="I399" s="274" t="s">
        <v>1436</v>
      </c>
    </row>
    <row r="400" spans="1:9" s="69" customFormat="1" ht="33" customHeight="1">
      <c r="A400" s="24" t="s">
        <v>1101</v>
      </c>
      <c r="B400" s="295" t="s">
        <v>1051</v>
      </c>
      <c r="C400" s="296"/>
      <c r="D400" s="296"/>
      <c r="E400" s="296"/>
      <c r="F400" s="296"/>
      <c r="G400" s="296"/>
      <c r="H400" s="296"/>
      <c r="I400" s="297"/>
    </row>
    <row r="401" spans="1:9" s="42" customFormat="1" ht="70.5" customHeight="1">
      <c r="A401" s="237">
        <v>1</v>
      </c>
      <c r="B401" s="92" t="s">
        <v>1309</v>
      </c>
      <c r="C401" s="205" t="s">
        <v>1191</v>
      </c>
      <c r="D401" s="218" t="s">
        <v>647</v>
      </c>
      <c r="E401" s="5">
        <v>0.78</v>
      </c>
      <c r="F401" s="5">
        <v>0.87</v>
      </c>
      <c r="G401" s="27">
        <v>0.85</v>
      </c>
      <c r="H401" s="12">
        <f>G401/F401*100-100</f>
        <v>-2.2988505747126453</v>
      </c>
      <c r="I401" s="204"/>
    </row>
    <row r="402" spans="1:9" s="42" customFormat="1" ht="75.75" customHeight="1">
      <c r="A402" s="248" t="s">
        <v>1171</v>
      </c>
      <c r="B402" s="92" t="s">
        <v>1310</v>
      </c>
      <c r="C402" s="205" t="s">
        <v>1190</v>
      </c>
      <c r="D402" s="218" t="s">
        <v>647</v>
      </c>
      <c r="E402" s="5">
        <v>81.7</v>
      </c>
      <c r="F402" s="5">
        <v>82</v>
      </c>
      <c r="G402" s="27">
        <v>84.6</v>
      </c>
      <c r="H402" s="12">
        <f>G402/F402*100-100</f>
        <v>3.170731707317074</v>
      </c>
      <c r="I402" s="188" t="s">
        <v>658</v>
      </c>
    </row>
    <row r="403" spans="1:9" s="42" customFormat="1" ht="15.75" customHeight="1">
      <c r="A403" s="24" t="s">
        <v>1311</v>
      </c>
      <c r="B403" s="329" t="s">
        <v>1312</v>
      </c>
      <c r="C403" s="330"/>
      <c r="D403" s="330"/>
      <c r="E403" s="330"/>
      <c r="F403" s="330"/>
      <c r="G403" s="330"/>
      <c r="H403" s="330"/>
      <c r="I403" s="331"/>
    </row>
    <row r="404" spans="1:9" s="42" customFormat="1" ht="73.5" customHeight="1">
      <c r="A404" s="248" t="s">
        <v>1170</v>
      </c>
      <c r="B404" s="92" t="s">
        <v>1313</v>
      </c>
      <c r="C404" s="205" t="s">
        <v>1190</v>
      </c>
      <c r="D404" s="72" t="s">
        <v>659</v>
      </c>
      <c r="E404" s="5">
        <v>10</v>
      </c>
      <c r="F404" s="5">
        <v>25</v>
      </c>
      <c r="G404" s="9">
        <v>20</v>
      </c>
      <c r="H404" s="5">
        <f>G404/F404*100-100</f>
        <v>-20</v>
      </c>
      <c r="I404" s="205" t="s">
        <v>660</v>
      </c>
    </row>
    <row r="405" spans="1:9" s="42" customFormat="1" ht="15.75">
      <c r="A405" s="24" t="s">
        <v>1322</v>
      </c>
      <c r="B405" s="310" t="s">
        <v>1314</v>
      </c>
      <c r="C405" s="311"/>
      <c r="D405" s="311"/>
      <c r="E405" s="311"/>
      <c r="F405" s="311"/>
      <c r="G405" s="311"/>
      <c r="H405" s="311"/>
      <c r="I405" s="312"/>
    </row>
    <row r="406" spans="1:9" s="42" customFormat="1" ht="31.5">
      <c r="A406" s="248" t="s">
        <v>1170</v>
      </c>
      <c r="B406" s="92" t="s">
        <v>1315</v>
      </c>
      <c r="C406" s="205" t="s">
        <v>1190</v>
      </c>
      <c r="D406" s="72" t="s">
        <v>659</v>
      </c>
      <c r="E406" s="5">
        <v>43</v>
      </c>
      <c r="F406" s="5">
        <v>47</v>
      </c>
      <c r="G406" s="27">
        <v>47</v>
      </c>
      <c r="H406" s="12">
        <f>G406/F406*100-100</f>
        <v>0</v>
      </c>
      <c r="I406" s="91"/>
    </row>
    <row r="407" spans="1:9" s="42" customFormat="1" ht="15.75" customHeight="1">
      <c r="A407" s="24" t="s">
        <v>1323</v>
      </c>
      <c r="B407" s="205" t="s">
        <v>1316</v>
      </c>
      <c r="C407" s="205"/>
      <c r="D407" s="205"/>
      <c r="E407" s="5"/>
      <c r="F407" s="5"/>
      <c r="G407" s="5"/>
      <c r="H407" s="5"/>
      <c r="I407" s="205"/>
    </row>
    <row r="408" spans="1:9" s="42" customFormat="1" ht="47.25">
      <c r="A408" s="248" t="s">
        <v>1170</v>
      </c>
      <c r="B408" s="92" t="s">
        <v>1317</v>
      </c>
      <c r="C408" s="205" t="s">
        <v>1190</v>
      </c>
      <c r="D408" s="72" t="s">
        <v>659</v>
      </c>
      <c r="E408" s="5">
        <v>99</v>
      </c>
      <c r="F408" s="5">
        <v>143</v>
      </c>
      <c r="G408" s="27">
        <v>119</v>
      </c>
      <c r="H408" s="12">
        <f>G408/F408*100-100</f>
        <v>-16.783216783216787</v>
      </c>
      <c r="I408" s="205"/>
    </row>
    <row r="409" spans="1:9" s="42" customFormat="1" ht="15.75" customHeight="1">
      <c r="A409" s="24" t="s">
        <v>1324</v>
      </c>
      <c r="B409" s="205" t="s">
        <v>1318</v>
      </c>
      <c r="C409" s="205"/>
      <c r="D409" s="205"/>
      <c r="E409" s="5"/>
      <c r="F409" s="5"/>
      <c r="G409" s="5"/>
      <c r="H409" s="5"/>
      <c r="I409" s="205"/>
    </row>
    <row r="410" spans="1:9" s="42" customFormat="1" ht="94.5">
      <c r="A410" s="248" t="s">
        <v>1170</v>
      </c>
      <c r="B410" s="92" t="s">
        <v>1319</v>
      </c>
      <c r="C410" s="205" t="s">
        <v>1190</v>
      </c>
      <c r="D410" s="72" t="s">
        <v>659</v>
      </c>
      <c r="E410" s="5">
        <v>34</v>
      </c>
      <c r="F410" s="5">
        <v>45</v>
      </c>
      <c r="G410" s="27">
        <v>27</v>
      </c>
      <c r="H410" s="5">
        <f>G410/F410*100-100</f>
        <v>-40</v>
      </c>
      <c r="I410" s="205" t="s">
        <v>661</v>
      </c>
    </row>
    <row r="411" spans="1:9" s="69" customFormat="1" ht="33" customHeight="1">
      <c r="A411" s="24" t="s">
        <v>1102</v>
      </c>
      <c r="B411" s="335" t="s">
        <v>1320</v>
      </c>
      <c r="C411" s="336"/>
      <c r="D411" s="336"/>
      <c r="E411" s="336"/>
      <c r="F411" s="336"/>
      <c r="G411" s="336"/>
      <c r="H411" s="336"/>
      <c r="I411" s="337"/>
    </row>
    <row r="412" spans="1:9" s="42" customFormat="1" ht="63">
      <c r="A412" s="233" t="s">
        <v>1170</v>
      </c>
      <c r="B412" s="241" t="s">
        <v>1321</v>
      </c>
      <c r="C412" s="205" t="s">
        <v>1190</v>
      </c>
      <c r="D412" s="225" t="s">
        <v>659</v>
      </c>
      <c r="E412" s="9">
        <v>4908</v>
      </c>
      <c r="F412" s="27">
        <v>5166</v>
      </c>
      <c r="G412" s="27">
        <v>4930</v>
      </c>
      <c r="H412" s="12">
        <f>G412/F412*100-100</f>
        <v>-4.568331397599692</v>
      </c>
      <c r="I412" s="206"/>
    </row>
    <row r="413" spans="1:9" s="42" customFormat="1" ht="15.75" customHeight="1">
      <c r="A413" s="24" t="s">
        <v>1329</v>
      </c>
      <c r="B413" s="295" t="s">
        <v>978</v>
      </c>
      <c r="C413" s="296"/>
      <c r="D413" s="296"/>
      <c r="E413" s="296"/>
      <c r="F413" s="296"/>
      <c r="G413" s="296"/>
      <c r="H413" s="296"/>
      <c r="I413" s="297"/>
    </row>
    <row r="414" spans="1:9" s="42" customFormat="1" ht="57.75" customHeight="1">
      <c r="A414" s="248" t="s">
        <v>1170</v>
      </c>
      <c r="B414" s="92" t="s">
        <v>1328</v>
      </c>
      <c r="C414" s="205" t="s">
        <v>1190</v>
      </c>
      <c r="D414" s="218" t="s">
        <v>647</v>
      </c>
      <c r="E414" s="5">
        <v>52</v>
      </c>
      <c r="F414" s="5">
        <v>54</v>
      </c>
      <c r="G414" s="9">
        <v>48</v>
      </c>
      <c r="H414" s="12">
        <f>G414/F414*100-100</f>
        <v>-11.111111111111114</v>
      </c>
      <c r="I414" s="206"/>
    </row>
    <row r="415" spans="1:9" s="42" customFormat="1" ht="15.75">
      <c r="A415" s="24" t="s">
        <v>1330</v>
      </c>
      <c r="B415" s="310" t="s">
        <v>1327</v>
      </c>
      <c r="C415" s="311"/>
      <c r="D415" s="311"/>
      <c r="E415" s="311"/>
      <c r="F415" s="311"/>
      <c r="G415" s="311"/>
      <c r="H415" s="311"/>
      <c r="I415" s="312"/>
    </row>
    <row r="416" spans="1:9" s="42" customFormat="1" ht="60.75" customHeight="1">
      <c r="A416" s="248" t="s">
        <v>1170</v>
      </c>
      <c r="B416" s="92" t="s">
        <v>1326</v>
      </c>
      <c r="C416" s="205" t="s">
        <v>1190</v>
      </c>
      <c r="D416" s="226" t="s">
        <v>662</v>
      </c>
      <c r="E416" s="7" t="s">
        <v>663</v>
      </c>
      <c r="F416" s="7" t="s">
        <v>664</v>
      </c>
      <c r="G416" s="7" t="s">
        <v>664</v>
      </c>
      <c r="H416" s="12">
        <f>G416/F416*100-100</f>
        <v>0</v>
      </c>
      <c r="I416" s="108"/>
    </row>
    <row r="417" spans="1:9" s="42" customFormat="1" ht="34.5" customHeight="1">
      <c r="A417" s="24" t="s">
        <v>1331</v>
      </c>
      <c r="B417" s="298" t="s">
        <v>1325</v>
      </c>
      <c r="C417" s="299"/>
      <c r="D417" s="299"/>
      <c r="E417" s="299"/>
      <c r="F417" s="299"/>
      <c r="G417" s="299"/>
      <c r="H417" s="299"/>
      <c r="I417" s="300"/>
    </row>
    <row r="418" spans="1:9" s="42" customFormat="1" ht="55.5" customHeight="1">
      <c r="A418" s="248" t="s">
        <v>1170</v>
      </c>
      <c r="B418" s="92" t="s">
        <v>1332</v>
      </c>
      <c r="C418" s="205" t="s">
        <v>1190</v>
      </c>
      <c r="D418" s="72" t="s">
        <v>659</v>
      </c>
      <c r="E418" s="5">
        <v>6</v>
      </c>
      <c r="F418" s="5">
        <v>7</v>
      </c>
      <c r="G418" s="5">
        <v>6</v>
      </c>
      <c r="H418" s="12">
        <f>G418/F418*100-100</f>
        <v>-14.285714285714292</v>
      </c>
      <c r="I418" s="205" t="s">
        <v>979</v>
      </c>
    </row>
    <row r="419" spans="1:9" s="42" customFormat="1" ht="15.75">
      <c r="A419" s="24" t="s">
        <v>1340</v>
      </c>
      <c r="B419" s="310" t="s">
        <v>1333</v>
      </c>
      <c r="C419" s="311"/>
      <c r="D419" s="311"/>
      <c r="E419" s="311"/>
      <c r="F419" s="311"/>
      <c r="G419" s="311"/>
      <c r="H419" s="311"/>
      <c r="I419" s="312"/>
    </row>
    <row r="420" spans="1:9" s="42" customFormat="1" ht="51.75" customHeight="1">
      <c r="A420" s="248" t="s">
        <v>1170</v>
      </c>
      <c r="B420" s="92" t="s">
        <v>1334</v>
      </c>
      <c r="C420" s="205" t="s">
        <v>1190</v>
      </c>
      <c r="D420" s="72" t="s">
        <v>659</v>
      </c>
      <c r="E420" s="5">
        <v>330</v>
      </c>
      <c r="F420" s="5">
        <v>350</v>
      </c>
      <c r="G420" s="27">
        <v>0</v>
      </c>
      <c r="H420" s="12">
        <f>G420/F420*100-100</f>
        <v>-100</v>
      </c>
      <c r="I420" s="205" t="s">
        <v>665</v>
      </c>
    </row>
    <row r="421" spans="1:9" s="42" customFormat="1" ht="15.75">
      <c r="A421" s="24" t="s">
        <v>1341</v>
      </c>
      <c r="B421" s="224" t="s">
        <v>1335</v>
      </c>
      <c r="C421" s="224"/>
      <c r="D421" s="224"/>
      <c r="E421" s="5"/>
      <c r="F421" s="5"/>
      <c r="G421" s="5"/>
      <c r="H421" s="5"/>
      <c r="I421" s="224"/>
    </row>
    <row r="422" spans="1:9" s="42" customFormat="1" ht="132.75" customHeight="1">
      <c r="A422" s="248" t="s">
        <v>1170</v>
      </c>
      <c r="B422" s="92" t="s">
        <v>980</v>
      </c>
      <c r="C422" s="205" t="s">
        <v>1190</v>
      </c>
      <c r="D422" s="72" t="s">
        <v>659</v>
      </c>
      <c r="E422" s="5">
        <v>60</v>
      </c>
      <c r="F422" s="5">
        <v>70</v>
      </c>
      <c r="G422" s="5">
        <v>0</v>
      </c>
      <c r="H422" s="12">
        <f>G422/F422*100-100</f>
        <v>-100</v>
      </c>
      <c r="I422" s="221" t="s">
        <v>1437</v>
      </c>
    </row>
    <row r="423" spans="1:9" s="42" customFormat="1" ht="15.75">
      <c r="A423" s="24" t="s">
        <v>1342</v>
      </c>
      <c r="B423" s="310" t="s">
        <v>1336</v>
      </c>
      <c r="C423" s="311"/>
      <c r="D423" s="311"/>
      <c r="E423" s="311"/>
      <c r="F423" s="311"/>
      <c r="G423" s="311"/>
      <c r="H423" s="311"/>
      <c r="I423" s="312"/>
    </row>
    <row r="424" spans="1:9" s="42" customFormat="1" ht="47.25">
      <c r="A424" s="248" t="s">
        <v>1170</v>
      </c>
      <c r="B424" s="242" t="s">
        <v>1337</v>
      </c>
      <c r="C424" s="205" t="s">
        <v>1190</v>
      </c>
      <c r="D424" s="106" t="s">
        <v>300</v>
      </c>
      <c r="E424" s="27">
        <v>119</v>
      </c>
      <c r="F424" s="27">
        <v>124</v>
      </c>
      <c r="G424" s="27">
        <v>126</v>
      </c>
      <c r="H424" s="265">
        <f>G424/F424*100-100</f>
        <v>1.6129032258064484</v>
      </c>
      <c r="I424" s="207"/>
    </row>
    <row r="425" spans="1:9" s="42" customFormat="1" ht="15.75">
      <c r="A425" s="228" t="s">
        <v>1103</v>
      </c>
      <c r="B425" s="316" t="s">
        <v>666</v>
      </c>
      <c r="C425" s="317"/>
      <c r="D425" s="317"/>
      <c r="E425" s="317"/>
      <c r="F425" s="317"/>
      <c r="G425" s="317"/>
      <c r="H425" s="317"/>
      <c r="I425" s="318"/>
    </row>
    <row r="426" spans="1:9" s="42" customFormat="1" ht="31.5">
      <c r="A426" s="253">
        <v>1</v>
      </c>
      <c r="B426" s="242" t="s">
        <v>1338</v>
      </c>
      <c r="C426" s="205" t="s">
        <v>1190</v>
      </c>
      <c r="D426" s="210" t="s">
        <v>645</v>
      </c>
      <c r="E426" s="27">
        <v>2</v>
      </c>
      <c r="F426" s="27">
        <v>6</v>
      </c>
      <c r="G426" s="27">
        <f>G429+G431+G439</f>
        <v>2</v>
      </c>
      <c r="H426" s="265">
        <f>G426/F426*100-100</f>
        <v>-66.66666666666667</v>
      </c>
      <c r="I426" s="205" t="s">
        <v>654</v>
      </c>
    </row>
    <row r="427" spans="1:9" s="42" customFormat="1" ht="58.5" customHeight="1">
      <c r="A427" s="249" t="s">
        <v>1171</v>
      </c>
      <c r="B427" s="242" t="s">
        <v>1339</v>
      </c>
      <c r="C427" s="205" t="s">
        <v>1190</v>
      </c>
      <c r="D427" s="210" t="s">
        <v>647</v>
      </c>
      <c r="E427" s="27">
        <v>55</v>
      </c>
      <c r="F427" s="27">
        <v>59</v>
      </c>
      <c r="G427" s="27">
        <f>G441</f>
        <v>51</v>
      </c>
      <c r="H427" s="265">
        <f>G427/F427*100-100</f>
        <v>-13.559322033898297</v>
      </c>
      <c r="I427" s="100"/>
    </row>
    <row r="428" spans="1:9" s="69" customFormat="1" ht="15.75" customHeight="1">
      <c r="A428" s="24" t="s">
        <v>1104</v>
      </c>
      <c r="B428" s="338" t="s">
        <v>1343</v>
      </c>
      <c r="C428" s="339"/>
      <c r="D428" s="339"/>
      <c r="E428" s="339"/>
      <c r="F428" s="339"/>
      <c r="G428" s="339"/>
      <c r="H428" s="339"/>
      <c r="I428" s="340"/>
    </row>
    <row r="429" spans="1:9" s="42" customFormat="1" ht="63">
      <c r="A429" s="249" t="s">
        <v>1170</v>
      </c>
      <c r="B429" s="242" t="s">
        <v>1338</v>
      </c>
      <c r="C429" s="205" t="s">
        <v>1190</v>
      </c>
      <c r="D429" s="210" t="s">
        <v>645</v>
      </c>
      <c r="E429" s="27">
        <v>2</v>
      </c>
      <c r="F429" s="27">
        <v>4</v>
      </c>
      <c r="G429" s="9">
        <v>2</v>
      </c>
      <c r="H429" s="265">
        <f>G429/F429*100-100</f>
        <v>-50</v>
      </c>
      <c r="I429" s="206" t="s">
        <v>981</v>
      </c>
    </row>
    <row r="430" spans="1:9" s="42" customFormat="1" ht="15.75">
      <c r="A430" s="24" t="s">
        <v>1350</v>
      </c>
      <c r="B430" s="342" t="s">
        <v>1344</v>
      </c>
      <c r="C430" s="343"/>
      <c r="D430" s="343"/>
      <c r="E430" s="343"/>
      <c r="F430" s="343"/>
      <c r="G430" s="343"/>
      <c r="H430" s="343"/>
      <c r="I430" s="344"/>
    </row>
    <row r="431" spans="1:9" s="42" customFormat="1" ht="48.75" customHeight="1">
      <c r="A431" s="249" t="s">
        <v>1170</v>
      </c>
      <c r="B431" s="242" t="s">
        <v>1345</v>
      </c>
      <c r="C431" s="205" t="s">
        <v>1190</v>
      </c>
      <c r="D431" s="210" t="s">
        <v>645</v>
      </c>
      <c r="E431" s="27">
        <v>0</v>
      </c>
      <c r="F431" s="27">
        <v>1</v>
      </c>
      <c r="G431" s="27">
        <v>0</v>
      </c>
      <c r="H431" s="265">
        <f>G431/F431*100-100</f>
        <v>-100</v>
      </c>
      <c r="I431" s="207" t="s">
        <v>667</v>
      </c>
    </row>
    <row r="432" spans="1:9" s="42" customFormat="1" ht="22.5" customHeight="1">
      <c r="A432" s="24" t="s">
        <v>1351</v>
      </c>
      <c r="B432" s="329" t="s">
        <v>1346</v>
      </c>
      <c r="C432" s="330"/>
      <c r="D432" s="330"/>
      <c r="E432" s="330"/>
      <c r="F432" s="330"/>
      <c r="G432" s="330"/>
      <c r="H432" s="330"/>
      <c r="I432" s="331"/>
    </row>
    <row r="433" spans="1:9" s="42" customFormat="1" ht="31.5">
      <c r="A433" s="248" t="s">
        <v>1170</v>
      </c>
      <c r="B433" s="92" t="s">
        <v>1347</v>
      </c>
      <c r="C433" s="205" t="s">
        <v>1190</v>
      </c>
      <c r="D433" s="218" t="s">
        <v>645</v>
      </c>
      <c r="E433" s="5">
        <v>0</v>
      </c>
      <c r="F433" s="5">
        <v>0</v>
      </c>
      <c r="G433" s="5">
        <v>0</v>
      </c>
      <c r="H433" s="5" t="s">
        <v>71</v>
      </c>
      <c r="I433" s="91"/>
    </row>
    <row r="434" spans="1:9" s="42" customFormat="1" ht="24" customHeight="1">
      <c r="A434" s="24" t="s">
        <v>1352</v>
      </c>
      <c r="B434" s="329" t="s">
        <v>1348</v>
      </c>
      <c r="C434" s="330"/>
      <c r="D434" s="330"/>
      <c r="E434" s="330"/>
      <c r="F434" s="330"/>
      <c r="G434" s="330"/>
      <c r="H434" s="330"/>
      <c r="I434" s="331"/>
    </row>
    <row r="435" spans="1:9" s="42" customFormat="1" ht="39" customHeight="1">
      <c r="A435" s="248" t="s">
        <v>1170</v>
      </c>
      <c r="B435" s="92" t="s">
        <v>1349</v>
      </c>
      <c r="C435" s="205" t="s">
        <v>1190</v>
      </c>
      <c r="D435" s="218" t="s">
        <v>645</v>
      </c>
      <c r="E435" s="5">
        <v>0</v>
      </c>
      <c r="F435" s="5">
        <v>0</v>
      </c>
      <c r="G435" s="5">
        <v>0</v>
      </c>
      <c r="H435" s="5" t="s">
        <v>71</v>
      </c>
      <c r="I435" s="91"/>
    </row>
    <row r="436" spans="1:9" s="42" customFormat="1" ht="35.25" customHeight="1" hidden="1">
      <c r="A436" s="341" t="s">
        <v>982</v>
      </c>
      <c r="B436" s="341"/>
      <c r="C436" s="341"/>
      <c r="D436" s="341"/>
      <c r="E436" s="341"/>
      <c r="F436" s="341"/>
      <c r="G436" s="341"/>
      <c r="H436" s="341"/>
      <c r="I436" s="341"/>
    </row>
    <row r="437" spans="1:9" s="42" customFormat="1" ht="40.5" customHeight="1" hidden="1">
      <c r="A437" s="255"/>
      <c r="B437" s="92" t="s">
        <v>983</v>
      </c>
      <c r="C437" s="205" t="s">
        <v>732</v>
      </c>
      <c r="D437" s="218" t="s">
        <v>645</v>
      </c>
      <c r="E437" s="5">
        <v>0</v>
      </c>
      <c r="F437" s="5">
        <v>0</v>
      </c>
      <c r="G437" s="5">
        <v>0</v>
      </c>
      <c r="H437" s="5" t="e">
        <f>G437/F437*100-100</f>
        <v>#DIV/0!</v>
      </c>
      <c r="I437" s="91"/>
    </row>
    <row r="438" spans="1:9" s="42" customFormat="1" ht="15.75">
      <c r="A438" s="24" t="s">
        <v>1105</v>
      </c>
      <c r="B438" s="348" t="s">
        <v>1353</v>
      </c>
      <c r="C438" s="349"/>
      <c r="D438" s="349"/>
      <c r="E438" s="349"/>
      <c r="F438" s="349"/>
      <c r="G438" s="349"/>
      <c r="H438" s="349"/>
      <c r="I438" s="350"/>
    </row>
    <row r="439" spans="1:9" s="42" customFormat="1" ht="52.5" customHeight="1">
      <c r="A439" s="248" t="s">
        <v>1170</v>
      </c>
      <c r="B439" s="92" t="s">
        <v>1354</v>
      </c>
      <c r="C439" s="205" t="s">
        <v>1190</v>
      </c>
      <c r="D439" s="218" t="s">
        <v>645</v>
      </c>
      <c r="E439" s="9">
        <v>0</v>
      </c>
      <c r="F439" s="9">
        <v>1</v>
      </c>
      <c r="G439" s="9">
        <v>0</v>
      </c>
      <c r="H439" s="5">
        <f>G439/F439*100-100</f>
        <v>-100</v>
      </c>
      <c r="I439" s="205" t="s">
        <v>667</v>
      </c>
    </row>
    <row r="440" spans="1:9" s="69" customFormat="1" ht="27" customHeight="1">
      <c r="A440" s="24" t="s">
        <v>1106</v>
      </c>
      <c r="B440" s="348" t="s">
        <v>1355</v>
      </c>
      <c r="C440" s="349"/>
      <c r="D440" s="349"/>
      <c r="E440" s="349"/>
      <c r="F440" s="349"/>
      <c r="G440" s="349"/>
      <c r="H440" s="349"/>
      <c r="I440" s="350"/>
    </row>
    <row r="441" spans="1:9" s="42" customFormat="1" ht="58.5" customHeight="1">
      <c r="A441" s="248" t="s">
        <v>1170</v>
      </c>
      <c r="B441" s="92" t="s">
        <v>1339</v>
      </c>
      <c r="C441" s="205" t="s">
        <v>1190</v>
      </c>
      <c r="D441" s="218" t="s">
        <v>647</v>
      </c>
      <c r="E441" s="5">
        <v>55</v>
      </c>
      <c r="F441" s="5">
        <v>59</v>
      </c>
      <c r="G441" s="9">
        <v>51</v>
      </c>
      <c r="H441" s="12">
        <f>G441/F441*100-100</f>
        <v>-13.559322033898297</v>
      </c>
      <c r="I441" s="91"/>
    </row>
    <row r="442" spans="1:9" s="42" customFormat="1" ht="33" customHeight="1">
      <c r="A442" s="24" t="s">
        <v>1361</v>
      </c>
      <c r="B442" s="361" t="s">
        <v>1356</v>
      </c>
      <c r="C442" s="362"/>
      <c r="D442" s="362"/>
      <c r="E442" s="362"/>
      <c r="F442" s="362"/>
      <c r="G442" s="362"/>
      <c r="H442" s="362"/>
      <c r="I442" s="363"/>
    </row>
    <row r="443" spans="1:9" s="42" customFormat="1" ht="39" customHeight="1">
      <c r="A443" s="248" t="s">
        <v>1170</v>
      </c>
      <c r="B443" s="92" t="s">
        <v>1357</v>
      </c>
      <c r="C443" s="205" t="s">
        <v>1190</v>
      </c>
      <c r="D443" s="72" t="s">
        <v>659</v>
      </c>
      <c r="E443" s="5">
        <v>67</v>
      </c>
      <c r="F443" s="5">
        <v>70</v>
      </c>
      <c r="G443" s="9">
        <v>43</v>
      </c>
      <c r="H443" s="12">
        <f>G443/F443*100-100</f>
        <v>-38.57142857142857</v>
      </c>
      <c r="I443" s="203" t="s">
        <v>648</v>
      </c>
    </row>
    <row r="444" spans="1:9" s="42" customFormat="1" ht="39.75" customHeight="1">
      <c r="A444" s="24" t="s">
        <v>1362</v>
      </c>
      <c r="B444" s="329" t="s">
        <v>1358</v>
      </c>
      <c r="C444" s="330"/>
      <c r="D444" s="330"/>
      <c r="E444" s="330"/>
      <c r="F444" s="330"/>
      <c r="G444" s="330"/>
      <c r="H444" s="330"/>
      <c r="I444" s="331"/>
    </row>
    <row r="445" spans="1:9" s="42" customFormat="1" ht="39.75" customHeight="1">
      <c r="A445" s="248" t="s">
        <v>1170</v>
      </c>
      <c r="B445" s="92" t="s">
        <v>1359</v>
      </c>
      <c r="C445" s="205" t="s">
        <v>1190</v>
      </c>
      <c r="D445" s="218" t="s">
        <v>647</v>
      </c>
      <c r="E445" s="5">
        <v>95</v>
      </c>
      <c r="F445" s="27">
        <v>100</v>
      </c>
      <c r="G445" s="27">
        <v>100</v>
      </c>
      <c r="H445" s="5">
        <f>G445/F445*100-100</f>
        <v>0</v>
      </c>
      <c r="I445" s="91"/>
    </row>
    <row r="446" spans="1:9" s="42" customFormat="1" ht="15.75">
      <c r="A446" s="24" t="s">
        <v>1363</v>
      </c>
      <c r="B446" s="361" t="s">
        <v>1360</v>
      </c>
      <c r="C446" s="362"/>
      <c r="D446" s="362"/>
      <c r="E446" s="362"/>
      <c r="F446" s="362"/>
      <c r="G446" s="362"/>
      <c r="H446" s="362"/>
      <c r="I446" s="363"/>
    </row>
    <row r="447" spans="1:9" s="42" customFormat="1" ht="39.75" customHeight="1">
      <c r="A447" s="233" t="s">
        <v>1170</v>
      </c>
      <c r="B447" s="241" t="s">
        <v>1364</v>
      </c>
      <c r="C447" s="205" t="s">
        <v>1190</v>
      </c>
      <c r="D447" s="223" t="s">
        <v>647</v>
      </c>
      <c r="E447" s="9">
        <v>100</v>
      </c>
      <c r="F447" s="9">
        <v>100</v>
      </c>
      <c r="G447" s="27">
        <v>100</v>
      </c>
      <c r="H447" s="5">
        <f>G447/F447*100-100</f>
        <v>0</v>
      </c>
      <c r="I447" s="221"/>
    </row>
    <row r="448" spans="1:9" s="42" customFormat="1" ht="27" customHeight="1">
      <c r="A448" s="24" t="s">
        <v>1372</v>
      </c>
      <c r="B448" s="329" t="s">
        <v>1365</v>
      </c>
      <c r="C448" s="330"/>
      <c r="D448" s="330"/>
      <c r="E448" s="330"/>
      <c r="F448" s="330"/>
      <c r="G448" s="330"/>
      <c r="H448" s="330"/>
      <c r="I448" s="331"/>
    </row>
    <row r="449" spans="1:9" s="42" customFormat="1" ht="39.75" customHeight="1">
      <c r="A449" s="248" t="s">
        <v>1170</v>
      </c>
      <c r="B449" s="92" t="s">
        <v>1366</v>
      </c>
      <c r="C449" s="205" t="s">
        <v>1190</v>
      </c>
      <c r="D449" s="72" t="s">
        <v>659</v>
      </c>
      <c r="E449" s="5">
        <v>70</v>
      </c>
      <c r="F449" s="5">
        <v>100</v>
      </c>
      <c r="G449" s="27">
        <v>0</v>
      </c>
      <c r="H449" s="5">
        <f>G449/F449*100-100</f>
        <v>-100</v>
      </c>
      <c r="I449" s="203" t="s">
        <v>668</v>
      </c>
    </row>
    <row r="450" spans="1:9" s="42" customFormat="1" ht="39.75" customHeight="1">
      <c r="A450" s="24" t="s">
        <v>1373</v>
      </c>
      <c r="B450" s="329" t="s">
        <v>1367</v>
      </c>
      <c r="C450" s="330"/>
      <c r="D450" s="330"/>
      <c r="E450" s="330"/>
      <c r="F450" s="330"/>
      <c r="G450" s="330"/>
      <c r="H450" s="330"/>
      <c r="I450" s="331"/>
    </row>
    <row r="451" spans="1:9" s="42" customFormat="1" ht="39.75" customHeight="1">
      <c r="A451" s="248" t="s">
        <v>1170</v>
      </c>
      <c r="B451" s="92" t="s">
        <v>1368</v>
      </c>
      <c r="C451" s="205" t="s">
        <v>1190</v>
      </c>
      <c r="D451" s="72" t="s">
        <v>659</v>
      </c>
      <c r="E451" s="9">
        <v>290</v>
      </c>
      <c r="F451" s="9">
        <v>260</v>
      </c>
      <c r="G451" s="9">
        <v>260</v>
      </c>
      <c r="H451" s="5">
        <f>G451/F451*100-100</f>
        <v>0</v>
      </c>
      <c r="I451" s="91"/>
    </row>
    <row r="452" spans="1:9" s="42" customFormat="1" ht="39.75" customHeight="1">
      <c r="A452" s="24" t="s">
        <v>1374</v>
      </c>
      <c r="B452" s="329" t="s">
        <v>1369</v>
      </c>
      <c r="C452" s="330"/>
      <c r="D452" s="330"/>
      <c r="E452" s="330"/>
      <c r="F452" s="330"/>
      <c r="G452" s="330"/>
      <c r="H452" s="330"/>
      <c r="I452" s="331"/>
    </row>
    <row r="453" spans="1:9" s="42" customFormat="1" ht="52.5" customHeight="1">
      <c r="A453" s="248" t="s">
        <v>1170</v>
      </c>
      <c r="B453" s="92" t="s">
        <v>1370</v>
      </c>
      <c r="C453" s="205" t="s">
        <v>1190</v>
      </c>
      <c r="D453" s="72" t="s">
        <v>659</v>
      </c>
      <c r="E453" s="5">
        <v>160</v>
      </c>
      <c r="F453" s="5">
        <v>180</v>
      </c>
      <c r="G453" s="9">
        <v>180</v>
      </c>
      <c r="H453" s="5">
        <f>G453/F453*100-100</f>
        <v>0</v>
      </c>
      <c r="I453" s="91"/>
    </row>
    <row r="454" spans="1:9" s="42" customFormat="1" ht="15.75">
      <c r="A454" s="24" t="s">
        <v>1375</v>
      </c>
      <c r="B454" s="298" t="s">
        <v>1379</v>
      </c>
      <c r="C454" s="299"/>
      <c r="D454" s="299"/>
      <c r="E454" s="299"/>
      <c r="F454" s="299"/>
      <c r="G454" s="299"/>
      <c r="H454" s="299"/>
      <c r="I454" s="300"/>
    </row>
    <row r="455" spans="1:9" s="42" customFormat="1" ht="39.75" customHeight="1">
      <c r="A455" s="248" t="s">
        <v>1170</v>
      </c>
      <c r="B455" s="92" t="s">
        <v>1371</v>
      </c>
      <c r="C455" s="205" t="s">
        <v>1190</v>
      </c>
      <c r="D455" s="72" t="s">
        <v>659</v>
      </c>
      <c r="E455" s="9">
        <v>430</v>
      </c>
      <c r="F455" s="9">
        <v>500</v>
      </c>
      <c r="G455" s="9">
        <v>0</v>
      </c>
      <c r="H455" s="5">
        <f>G455/F455*100-100</f>
        <v>-100</v>
      </c>
      <c r="I455" s="204" t="s">
        <v>984</v>
      </c>
    </row>
    <row r="456" spans="1:9" s="42" customFormat="1" ht="15.75">
      <c r="A456" s="24" t="s">
        <v>1380</v>
      </c>
      <c r="B456" s="329" t="s">
        <v>1378</v>
      </c>
      <c r="C456" s="330"/>
      <c r="D456" s="330"/>
      <c r="E456" s="330"/>
      <c r="F456" s="330"/>
      <c r="G456" s="330"/>
      <c r="H456" s="330"/>
      <c r="I456" s="331"/>
    </row>
    <row r="457" spans="1:9" s="42" customFormat="1" ht="39.75" customHeight="1">
      <c r="A457" s="248" t="s">
        <v>1170</v>
      </c>
      <c r="B457" s="92" t="s">
        <v>1377</v>
      </c>
      <c r="C457" s="205" t="s">
        <v>1190</v>
      </c>
      <c r="D457" s="72" t="s">
        <v>669</v>
      </c>
      <c r="E457" s="9">
        <v>5</v>
      </c>
      <c r="F457" s="9">
        <v>4</v>
      </c>
      <c r="G457" s="9">
        <v>0</v>
      </c>
      <c r="H457" s="5">
        <f>G457/F457*100-100</f>
        <v>-100</v>
      </c>
      <c r="I457" s="205" t="s">
        <v>665</v>
      </c>
    </row>
    <row r="458" spans="1:9" s="42" customFormat="1" ht="15.75">
      <c r="A458" s="24" t="s">
        <v>1397</v>
      </c>
      <c r="B458" s="295" t="s">
        <v>1055</v>
      </c>
      <c r="C458" s="296"/>
      <c r="D458" s="296"/>
      <c r="E458" s="296"/>
      <c r="F458" s="296"/>
      <c r="G458" s="296"/>
      <c r="H458" s="296"/>
      <c r="I458" s="297"/>
    </row>
    <row r="459" spans="1:9" s="42" customFormat="1" ht="49.5" customHeight="1">
      <c r="A459" s="248" t="s">
        <v>1170</v>
      </c>
      <c r="B459" s="92" t="s">
        <v>1376</v>
      </c>
      <c r="C459" s="205" t="s">
        <v>1190</v>
      </c>
      <c r="D459" s="72" t="s">
        <v>645</v>
      </c>
      <c r="E459" s="5">
        <v>11</v>
      </c>
      <c r="F459" s="5">
        <v>11</v>
      </c>
      <c r="G459" s="27">
        <v>11</v>
      </c>
      <c r="H459" s="5">
        <f>G459/F459*100-100</f>
        <v>0</v>
      </c>
      <c r="I459" s="91"/>
    </row>
    <row r="460" spans="1:9" s="42" customFormat="1" ht="15.75">
      <c r="A460" s="228" t="s">
        <v>1107</v>
      </c>
      <c r="B460" s="316" t="s">
        <v>670</v>
      </c>
      <c r="C460" s="317"/>
      <c r="D460" s="317"/>
      <c r="E460" s="317"/>
      <c r="F460" s="317"/>
      <c r="G460" s="317"/>
      <c r="H460" s="317"/>
      <c r="I460" s="318"/>
    </row>
    <row r="461" spans="1:9" s="42" customFormat="1" ht="39.75" customHeight="1">
      <c r="A461" s="248" t="s">
        <v>1170</v>
      </c>
      <c r="B461" s="92" t="s">
        <v>1199</v>
      </c>
      <c r="C461" s="205" t="s">
        <v>1190</v>
      </c>
      <c r="D461" s="72" t="s">
        <v>645</v>
      </c>
      <c r="E461" s="5">
        <f>E463+E465+E467</f>
        <v>35</v>
      </c>
      <c r="F461" s="5">
        <f>F463+F465+F467</f>
        <v>8</v>
      </c>
      <c r="G461" s="27">
        <f>G463+G465+G467</f>
        <v>7</v>
      </c>
      <c r="H461" s="5">
        <f>G461/F461*100-100</f>
        <v>-12.5</v>
      </c>
      <c r="I461" s="204"/>
    </row>
    <row r="462" spans="1:9" s="42" customFormat="1" ht="39.75" customHeight="1">
      <c r="A462" s="24" t="s">
        <v>1108</v>
      </c>
      <c r="B462" s="295" t="s">
        <v>1381</v>
      </c>
      <c r="C462" s="296"/>
      <c r="D462" s="296"/>
      <c r="E462" s="296"/>
      <c r="F462" s="296"/>
      <c r="G462" s="296"/>
      <c r="H462" s="296"/>
      <c r="I462" s="297"/>
    </row>
    <row r="463" spans="1:9" s="42" customFormat="1" ht="47.25" customHeight="1">
      <c r="A463" s="248" t="s">
        <v>1170</v>
      </c>
      <c r="B463" s="92" t="s">
        <v>1382</v>
      </c>
      <c r="C463" s="205" t="s">
        <v>1190</v>
      </c>
      <c r="D463" s="72" t="s">
        <v>645</v>
      </c>
      <c r="E463" s="5">
        <v>31</v>
      </c>
      <c r="F463" s="5">
        <v>8</v>
      </c>
      <c r="G463" s="9">
        <v>0</v>
      </c>
      <c r="H463" s="5">
        <f>G463/F463*100-100</f>
        <v>-100</v>
      </c>
      <c r="I463" s="206" t="s">
        <v>985</v>
      </c>
    </row>
    <row r="464" spans="1:9" s="42" customFormat="1" ht="39.75" customHeight="1">
      <c r="A464" s="24" t="s">
        <v>1109</v>
      </c>
      <c r="B464" s="326" t="s">
        <v>1383</v>
      </c>
      <c r="C464" s="327"/>
      <c r="D464" s="327"/>
      <c r="E464" s="327"/>
      <c r="F464" s="327"/>
      <c r="G464" s="327"/>
      <c r="H464" s="327"/>
      <c r="I464" s="328"/>
    </row>
    <row r="465" spans="1:9" s="42" customFormat="1" ht="79.5" customHeight="1">
      <c r="A465" s="248" t="s">
        <v>1170</v>
      </c>
      <c r="B465" s="241" t="s">
        <v>1384</v>
      </c>
      <c r="C465" s="205" t="s">
        <v>1190</v>
      </c>
      <c r="D465" s="72" t="s">
        <v>671</v>
      </c>
      <c r="E465" s="5">
        <v>3</v>
      </c>
      <c r="F465" s="5">
        <v>0</v>
      </c>
      <c r="G465" s="9">
        <v>4</v>
      </c>
      <c r="H465" s="5" t="s">
        <v>71</v>
      </c>
      <c r="I465" s="107" t="s">
        <v>734</v>
      </c>
    </row>
    <row r="466" spans="1:9" s="42" customFormat="1" ht="39.75" customHeight="1">
      <c r="A466" s="24" t="s">
        <v>1110</v>
      </c>
      <c r="B466" s="326" t="s">
        <v>1385</v>
      </c>
      <c r="C466" s="327"/>
      <c r="D466" s="327"/>
      <c r="E466" s="327"/>
      <c r="F466" s="327"/>
      <c r="G466" s="327"/>
      <c r="H466" s="327"/>
      <c r="I466" s="328"/>
    </row>
    <row r="467" spans="1:9" s="42" customFormat="1" ht="65.25" customHeight="1">
      <c r="A467" s="248" t="s">
        <v>1170</v>
      </c>
      <c r="B467" s="241" t="s">
        <v>1386</v>
      </c>
      <c r="C467" s="205" t="s">
        <v>1190</v>
      </c>
      <c r="D467" s="72" t="s">
        <v>672</v>
      </c>
      <c r="E467" s="5">
        <v>1</v>
      </c>
      <c r="F467" s="5">
        <v>0</v>
      </c>
      <c r="G467" s="27">
        <v>3</v>
      </c>
      <c r="H467" s="5" t="s">
        <v>71</v>
      </c>
      <c r="I467" s="208" t="s">
        <v>986</v>
      </c>
    </row>
    <row r="468" spans="1:9" s="42" customFormat="1" ht="15.75">
      <c r="A468" s="228" t="s">
        <v>1111</v>
      </c>
      <c r="B468" s="355" t="s">
        <v>735</v>
      </c>
      <c r="C468" s="356"/>
      <c r="D468" s="356"/>
      <c r="E468" s="356"/>
      <c r="F468" s="356"/>
      <c r="G468" s="356"/>
      <c r="H468" s="356"/>
      <c r="I468" s="357"/>
    </row>
    <row r="469" spans="1:9" s="42" customFormat="1" ht="39.75" customHeight="1">
      <c r="A469" s="248" t="s">
        <v>1170</v>
      </c>
      <c r="B469" s="92" t="s">
        <v>1387</v>
      </c>
      <c r="C469" s="205" t="s">
        <v>1190</v>
      </c>
      <c r="D469" s="218" t="s">
        <v>647</v>
      </c>
      <c r="E469" s="5">
        <v>110</v>
      </c>
      <c r="F469" s="5">
        <v>95</v>
      </c>
      <c r="G469" s="9">
        <v>88.56</v>
      </c>
      <c r="H469" s="12">
        <f>G469/F469*100-100</f>
        <v>-6.778947368421058</v>
      </c>
      <c r="I469" s="91"/>
    </row>
    <row r="470" spans="1:9" s="42" customFormat="1" ht="30" customHeight="1">
      <c r="A470" s="24" t="s">
        <v>1112</v>
      </c>
      <c r="B470" s="295" t="s">
        <v>1061</v>
      </c>
      <c r="C470" s="296"/>
      <c r="D470" s="296"/>
      <c r="E470" s="296"/>
      <c r="F470" s="296"/>
      <c r="G470" s="296"/>
      <c r="H470" s="296"/>
      <c r="I470" s="297"/>
    </row>
    <row r="471" spans="1:9" s="42" customFormat="1" ht="39.75" customHeight="1">
      <c r="A471" s="248" t="s">
        <v>1170</v>
      </c>
      <c r="B471" s="92" t="s">
        <v>1388</v>
      </c>
      <c r="C471" s="205" t="s">
        <v>1190</v>
      </c>
      <c r="D471" s="218" t="s">
        <v>647</v>
      </c>
      <c r="E471" s="5">
        <v>110</v>
      </c>
      <c r="F471" s="5">
        <v>95</v>
      </c>
      <c r="G471" s="9">
        <v>94.28</v>
      </c>
      <c r="H471" s="12">
        <f>G471/F471*100-100</f>
        <v>-0.7578947368421041</v>
      </c>
      <c r="I471" s="91"/>
    </row>
    <row r="472" spans="1:9" s="42" customFormat="1" ht="15.75">
      <c r="A472" s="24" t="s">
        <v>1113</v>
      </c>
      <c r="B472" s="295" t="s">
        <v>1389</v>
      </c>
      <c r="C472" s="296"/>
      <c r="D472" s="296"/>
      <c r="E472" s="296"/>
      <c r="F472" s="296"/>
      <c r="G472" s="296"/>
      <c r="H472" s="296"/>
      <c r="I472" s="297"/>
    </row>
    <row r="473" spans="1:9" s="42" customFormat="1" ht="39.75" customHeight="1">
      <c r="A473" s="248" t="s">
        <v>1170</v>
      </c>
      <c r="B473" s="92" t="s">
        <v>1390</v>
      </c>
      <c r="C473" s="205" t="s">
        <v>1190</v>
      </c>
      <c r="D473" s="110" t="s">
        <v>673</v>
      </c>
      <c r="E473" s="5">
        <v>100</v>
      </c>
      <c r="F473" s="5">
        <v>95</v>
      </c>
      <c r="G473" s="9">
        <v>97.5</v>
      </c>
      <c r="H473" s="12">
        <f>G473/F473*100-100</f>
        <v>2.631578947368425</v>
      </c>
      <c r="I473" s="91"/>
    </row>
    <row r="474" spans="1:9" s="42" customFormat="1" ht="15.75">
      <c r="A474" s="24" t="s">
        <v>1114</v>
      </c>
      <c r="B474" s="295" t="s">
        <v>1391</v>
      </c>
      <c r="C474" s="296"/>
      <c r="D474" s="296"/>
      <c r="E474" s="296"/>
      <c r="F474" s="296"/>
      <c r="G474" s="296"/>
      <c r="H474" s="296"/>
      <c r="I474" s="297"/>
    </row>
    <row r="475" spans="1:9" s="42" customFormat="1" ht="39.75" customHeight="1">
      <c r="A475" s="248" t="s">
        <v>1170</v>
      </c>
      <c r="B475" s="92" t="s">
        <v>1392</v>
      </c>
      <c r="C475" s="205" t="s">
        <v>1190</v>
      </c>
      <c r="D475" s="218" t="s">
        <v>647</v>
      </c>
      <c r="E475" s="5">
        <v>100</v>
      </c>
      <c r="F475" s="5">
        <v>100</v>
      </c>
      <c r="G475" s="27">
        <v>100</v>
      </c>
      <c r="H475" s="5">
        <f>G475/F475*100-100</f>
        <v>0</v>
      </c>
      <c r="I475" s="91"/>
    </row>
    <row r="476" spans="1:9" s="42" customFormat="1" ht="15.75">
      <c r="A476" s="24" t="s">
        <v>1115</v>
      </c>
      <c r="B476" s="295" t="s">
        <v>1393</v>
      </c>
      <c r="C476" s="296"/>
      <c r="D476" s="296"/>
      <c r="E476" s="296"/>
      <c r="F476" s="296"/>
      <c r="G476" s="296"/>
      <c r="H476" s="296"/>
      <c r="I476" s="297"/>
    </row>
    <row r="477" spans="1:9" s="42" customFormat="1" ht="48" customHeight="1">
      <c r="A477" s="248" t="s">
        <v>1170</v>
      </c>
      <c r="B477" s="92" t="s">
        <v>1394</v>
      </c>
      <c r="C477" s="205" t="s">
        <v>1190</v>
      </c>
      <c r="D477" s="218" t="s">
        <v>647</v>
      </c>
      <c r="E477" s="5">
        <v>100</v>
      </c>
      <c r="F477" s="5">
        <v>100</v>
      </c>
      <c r="G477" s="27">
        <v>100</v>
      </c>
      <c r="H477" s="5">
        <f>G477/F477*100-100</f>
        <v>0</v>
      </c>
      <c r="I477" s="91"/>
    </row>
    <row r="478" spans="1:10" s="42" customFormat="1" ht="15.75">
      <c r="A478" s="24" t="s">
        <v>1116</v>
      </c>
      <c r="B478" s="348" t="s">
        <v>1395</v>
      </c>
      <c r="C478" s="349"/>
      <c r="D478" s="349"/>
      <c r="E478" s="349"/>
      <c r="F478" s="349"/>
      <c r="G478" s="349"/>
      <c r="H478" s="349"/>
      <c r="I478" s="350"/>
      <c r="J478" s="224"/>
    </row>
    <row r="479" spans="1:9" s="42" customFormat="1" ht="39.75" customHeight="1">
      <c r="A479" s="248" t="s">
        <v>1170</v>
      </c>
      <c r="B479" s="92" t="s">
        <v>1396</v>
      </c>
      <c r="C479" s="205" t="s">
        <v>1190</v>
      </c>
      <c r="D479" s="72" t="s">
        <v>672</v>
      </c>
      <c r="E479" s="5">
        <v>92</v>
      </c>
      <c r="F479" s="5">
        <v>130</v>
      </c>
      <c r="G479" s="27">
        <f>G344</f>
        <v>80</v>
      </c>
      <c r="H479" s="12">
        <f>G479/F479*100-100</f>
        <v>-38.46153846153846</v>
      </c>
      <c r="I479" s="104" t="s">
        <v>648</v>
      </c>
    </row>
    <row r="480" spans="1:9" s="24" customFormat="1" ht="33" customHeight="1">
      <c r="A480" s="189" t="s">
        <v>26</v>
      </c>
      <c r="B480" s="354" t="s">
        <v>269</v>
      </c>
      <c r="C480" s="354"/>
      <c r="D480" s="354"/>
      <c r="E480" s="354"/>
      <c r="F480" s="354"/>
      <c r="G480" s="354"/>
      <c r="H480" s="354"/>
      <c r="I480" s="354"/>
    </row>
    <row r="481" spans="1:9" ht="15.75" hidden="1">
      <c r="A481" s="5"/>
      <c r="B481" s="92" t="s">
        <v>42</v>
      </c>
      <c r="C481" s="5"/>
      <c r="D481" s="5"/>
      <c r="E481" s="5"/>
      <c r="F481" s="5"/>
      <c r="G481" s="5"/>
      <c r="H481" s="5"/>
      <c r="I481" s="6"/>
    </row>
    <row r="482" spans="1:9" ht="31.5">
      <c r="A482" s="232">
        <v>1</v>
      </c>
      <c r="B482" s="241" t="s">
        <v>65</v>
      </c>
      <c r="C482" s="4" t="s">
        <v>43</v>
      </c>
      <c r="D482" s="9" t="s">
        <v>44</v>
      </c>
      <c r="E482" s="9">
        <v>31</v>
      </c>
      <c r="F482" s="9">
        <v>35.5</v>
      </c>
      <c r="G482" s="9">
        <v>35.1</v>
      </c>
      <c r="H482" s="10">
        <f>G482/F482*100-100</f>
        <v>-1.1267605633802873</v>
      </c>
      <c r="I482" s="21"/>
    </row>
    <row r="483" spans="1:9" ht="32.25" customHeight="1">
      <c r="A483" s="232">
        <v>2</v>
      </c>
      <c r="B483" s="241" t="s">
        <v>45</v>
      </c>
      <c r="C483" s="4" t="s">
        <v>43</v>
      </c>
      <c r="D483" s="9" t="s">
        <v>44</v>
      </c>
      <c r="E483" s="9">
        <v>46</v>
      </c>
      <c r="F483" s="9">
        <v>48</v>
      </c>
      <c r="G483" s="9">
        <v>47.5</v>
      </c>
      <c r="H483" s="10">
        <f>G483/F483*100-100</f>
        <v>-1.0416666666666572</v>
      </c>
      <c r="I483" s="21"/>
    </row>
    <row r="484" spans="1:9" ht="15.75">
      <c r="A484" s="232">
        <v>3</v>
      </c>
      <c r="B484" s="241" t="s">
        <v>57</v>
      </c>
      <c r="C484" s="4" t="s">
        <v>43</v>
      </c>
      <c r="D484" s="9" t="s">
        <v>44</v>
      </c>
      <c r="E484" s="9">
        <v>5.1</v>
      </c>
      <c r="F484" s="9">
        <v>5.9</v>
      </c>
      <c r="G484" s="9">
        <v>5.9</v>
      </c>
      <c r="H484" s="10">
        <f>G484/F484*100-100</f>
        <v>0</v>
      </c>
      <c r="I484" s="21"/>
    </row>
    <row r="485" spans="1:9" ht="15.75">
      <c r="A485" s="232">
        <v>4</v>
      </c>
      <c r="B485" s="241" t="s">
        <v>47</v>
      </c>
      <c r="C485" s="4" t="s">
        <v>43</v>
      </c>
      <c r="D485" s="9" t="s">
        <v>48</v>
      </c>
      <c r="E485" s="9">
        <v>71.5</v>
      </c>
      <c r="F485" s="9">
        <v>70.9</v>
      </c>
      <c r="G485" s="9">
        <v>70.8</v>
      </c>
      <c r="H485" s="10">
        <f>G485/F485*100-100</f>
        <v>-0.1410437235543185</v>
      </c>
      <c r="I485" s="21"/>
    </row>
    <row r="486" spans="1:9" ht="15.75" customHeight="1">
      <c r="A486" s="29" t="s">
        <v>145</v>
      </c>
      <c r="B486" s="323" t="s">
        <v>50</v>
      </c>
      <c r="C486" s="324"/>
      <c r="D486" s="324"/>
      <c r="E486" s="324"/>
      <c r="F486" s="324"/>
      <c r="G486" s="324"/>
      <c r="H486" s="324"/>
      <c r="I486" s="325"/>
    </row>
    <row r="487" spans="1:9" ht="15.75" hidden="1">
      <c r="A487" s="9"/>
      <c r="B487" s="241" t="s">
        <v>42</v>
      </c>
      <c r="C487" s="9"/>
      <c r="D487" s="9"/>
      <c r="E487" s="9"/>
      <c r="F487" s="9"/>
      <c r="G487" s="9"/>
      <c r="H487" s="9"/>
      <c r="I487" s="21"/>
    </row>
    <row r="488" spans="1:9" ht="33" customHeight="1">
      <c r="A488" s="232">
        <v>1</v>
      </c>
      <c r="B488" s="241" t="s">
        <v>66</v>
      </c>
      <c r="C488" s="4" t="s">
        <v>43</v>
      </c>
      <c r="D488" s="9" t="s">
        <v>55</v>
      </c>
      <c r="E488" s="9">
        <v>40740</v>
      </c>
      <c r="F488" s="9">
        <v>42197</v>
      </c>
      <c r="G488" s="9">
        <v>41722</v>
      </c>
      <c r="H488" s="10">
        <f>G488/F488*100-100</f>
        <v>-1.1256724411688026</v>
      </c>
      <c r="I488" s="21"/>
    </row>
    <row r="489" spans="1:9" ht="15.75">
      <c r="A489" s="18" t="s">
        <v>543</v>
      </c>
      <c r="B489" s="260" t="s">
        <v>853</v>
      </c>
      <c r="C489" s="260"/>
      <c r="D489" s="260"/>
      <c r="E489" s="261"/>
      <c r="F489" s="261"/>
      <c r="G489" s="261"/>
      <c r="H489" s="261"/>
      <c r="I489" s="260"/>
    </row>
    <row r="490" spans="1:9" ht="15.75" hidden="1">
      <c r="A490" s="9"/>
      <c r="B490" s="241" t="s">
        <v>51</v>
      </c>
      <c r="C490" s="9"/>
      <c r="D490" s="9"/>
      <c r="E490" s="9"/>
      <c r="F490" s="9"/>
      <c r="G490" s="9"/>
      <c r="H490" s="9"/>
      <c r="I490" s="21"/>
    </row>
    <row r="491" spans="1:9" ht="15.75">
      <c r="A491" s="232">
        <v>1</v>
      </c>
      <c r="B491" s="241" t="s">
        <v>52</v>
      </c>
      <c r="C491" s="4" t="s">
        <v>43</v>
      </c>
      <c r="D491" s="9" t="s">
        <v>44</v>
      </c>
      <c r="E491" s="9">
        <v>95</v>
      </c>
      <c r="F491" s="9">
        <v>95</v>
      </c>
      <c r="G491" s="9">
        <v>100</v>
      </c>
      <c r="H491" s="22">
        <f>G491/F491*100-100</f>
        <v>5.263157894736835</v>
      </c>
      <c r="I491" s="21"/>
    </row>
    <row r="492" spans="1:9" ht="36.75" customHeight="1">
      <c r="A492" s="18" t="s">
        <v>546</v>
      </c>
      <c r="B492" s="304" t="s">
        <v>854</v>
      </c>
      <c r="C492" s="305"/>
      <c r="D492" s="305"/>
      <c r="E492" s="305"/>
      <c r="F492" s="305"/>
      <c r="G492" s="305"/>
      <c r="H492" s="305"/>
      <c r="I492" s="306"/>
    </row>
    <row r="493" spans="1:9" ht="21" customHeight="1" hidden="1">
      <c r="A493" s="9"/>
      <c r="B493" s="241" t="s">
        <v>51</v>
      </c>
      <c r="C493" s="9"/>
      <c r="D493" s="9"/>
      <c r="E493" s="9"/>
      <c r="F493" s="9"/>
      <c r="G493" s="9"/>
      <c r="H493" s="9"/>
      <c r="I493" s="21"/>
    </row>
    <row r="494" spans="1:9" ht="47.25">
      <c r="A494" s="232">
        <v>1</v>
      </c>
      <c r="B494" s="241" t="s">
        <v>54</v>
      </c>
      <c r="C494" s="4" t="s">
        <v>43</v>
      </c>
      <c r="D494" s="9" t="s">
        <v>44</v>
      </c>
      <c r="E494" s="9">
        <v>0</v>
      </c>
      <c r="F494" s="9">
        <v>90</v>
      </c>
      <c r="G494" s="9">
        <v>90</v>
      </c>
      <c r="H494" s="10">
        <f>(G494/F494*100)-100</f>
        <v>0</v>
      </c>
      <c r="I494" s="21"/>
    </row>
    <row r="495" spans="1:9" ht="15.75">
      <c r="A495" s="18" t="s">
        <v>547</v>
      </c>
      <c r="B495" s="313" t="s">
        <v>520</v>
      </c>
      <c r="C495" s="314"/>
      <c r="D495" s="314"/>
      <c r="E495" s="314"/>
      <c r="F495" s="314"/>
      <c r="G495" s="314"/>
      <c r="H495" s="314"/>
      <c r="I495" s="315"/>
    </row>
    <row r="496" spans="1:9" ht="15.75" hidden="1">
      <c r="A496" s="9"/>
      <c r="B496" s="241" t="s">
        <v>51</v>
      </c>
      <c r="C496" s="9"/>
      <c r="D496" s="9"/>
      <c r="E496" s="9"/>
      <c r="F496" s="9"/>
      <c r="G496" s="9"/>
      <c r="H496" s="235"/>
      <c r="I496" s="21"/>
    </row>
    <row r="497" spans="1:9" ht="23.25" customHeight="1">
      <c r="A497" s="232">
        <v>1</v>
      </c>
      <c r="B497" s="241" t="s">
        <v>46</v>
      </c>
      <c r="C497" s="4" t="s">
        <v>43</v>
      </c>
      <c r="D497" s="9" t="s">
        <v>44</v>
      </c>
      <c r="E497" s="9">
        <v>1.1</v>
      </c>
      <c r="F497" s="9">
        <v>1.15</v>
      </c>
      <c r="G497" s="9">
        <v>0.9</v>
      </c>
      <c r="H497" s="10">
        <f>G497/F497*100-100</f>
        <v>-21.73913043478261</v>
      </c>
      <c r="I497" s="21"/>
    </row>
    <row r="498" spans="1:9" ht="15.75">
      <c r="A498" s="18" t="s">
        <v>548</v>
      </c>
      <c r="B498" s="313" t="s">
        <v>855</v>
      </c>
      <c r="C498" s="314"/>
      <c r="D498" s="314"/>
      <c r="E498" s="314"/>
      <c r="F498" s="314"/>
      <c r="G498" s="314"/>
      <c r="H498" s="314"/>
      <c r="I498" s="315"/>
    </row>
    <row r="499" spans="1:9" ht="15.75" hidden="1">
      <c r="A499" s="9"/>
      <c r="B499" s="241" t="s">
        <v>51</v>
      </c>
      <c r="C499" s="9"/>
      <c r="D499" s="9"/>
      <c r="E499" s="9"/>
      <c r="F499" s="9"/>
      <c r="G499" s="9"/>
      <c r="H499" s="9"/>
      <c r="I499" s="21"/>
    </row>
    <row r="500" spans="1:9" ht="31.5">
      <c r="A500" s="232">
        <v>1</v>
      </c>
      <c r="B500" s="241" t="s">
        <v>67</v>
      </c>
      <c r="C500" s="4" t="s">
        <v>43</v>
      </c>
      <c r="D500" s="9" t="s">
        <v>55</v>
      </c>
      <c r="E500" s="9">
        <v>0</v>
      </c>
      <c r="F500" s="9">
        <v>20</v>
      </c>
      <c r="G500" s="9">
        <v>18</v>
      </c>
      <c r="H500" s="10">
        <f>G500/F500*100-100</f>
        <v>-10</v>
      </c>
      <c r="I500" s="21"/>
    </row>
    <row r="501" spans="1:9" ht="15.75">
      <c r="A501" s="29" t="s">
        <v>146</v>
      </c>
      <c r="B501" s="301" t="s">
        <v>56</v>
      </c>
      <c r="C501" s="302"/>
      <c r="D501" s="302"/>
      <c r="E501" s="302"/>
      <c r="F501" s="302"/>
      <c r="G501" s="302"/>
      <c r="H501" s="302"/>
      <c r="I501" s="303"/>
    </row>
    <row r="502" spans="1:9" ht="15.75" hidden="1">
      <c r="A502" s="9"/>
      <c r="B502" s="241" t="s">
        <v>42</v>
      </c>
      <c r="C502" s="4"/>
      <c r="D502" s="9"/>
      <c r="E502" s="9"/>
      <c r="F502" s="9"/>
      <c r="G502" s="9"/>
      <c r="H502" s="9"/>
      <c r="I502" s="21"/>
    </row>
    <row r="503" spans="1:9" ht="34.5" customHeight="1">
      <c r="A503" s="232">
        <v>1</v>
      </c>
      <c r="B503" s="241" t="s">
        <v>68</v>
      </c>
      <c r="C503" s="4" t="s">
        <v>43</v>
      </c>
      <c r="D503" s="9" t="s">
        <v>55</v>
      </c>
      <c r="E503" s="9">
        <v>6930</v>
      </c>
      <c r="F503" s="9">
        <v>7013</v>
      </c>
      <c r="G503" s="9">
        <v>7013</v>
      </c>
      <c r="H503" s="10">
        <f>G503/F503*100-100</f>
        <v>0</v>
      </c>
      <c r="I503" s="21"/>
    </row>
    <row r="504" spans="1:9" ht="38.25" customHeight="1">
      <c r="A504" s="18" t="s">
        <v>550</v>
      </c>
      <c r="B504" s="304" t="s">
        <v>544</v>
      </c>
      <c r="C504" s="305"/>
      <c r="D504" s="305"/>
      <c r="E504" s="305"/>
      <c r="F504" s="305"/>
      <c r="G504" s="305"/>
      <c r="H504" s="305"/>
      <c r="I504" s="306"/>
    </row>
    <row r="505" spans="1:9" ht="15.75">
      <c r="A505" s="233" t="s">
        <v>1170</v>
      </c>
      <c r="B505" s="241" t="s">
        <v>52</v>
      </c>
      <c r="C505" s="4" t="s">
        <v>43</v>
      </c>
      <c r="D505" s="9" t="s">
        <v>44</v>
      </c>
      <c r="E505" s="9">
        <v>95</v>
      </c>
      <c r="F505" s="9">
        <v>95</v>
      </c>
      <c r="G505" s="9">
        <v>100</v>
      </c>
      <c r="H505" s="10">
        <f>(G505/F505*100)-100</f>
        <v>5.263157894736835</v>
      </c>
      <c r="I505" s="21"/>
    </row>
    <row r="506" spans="1:9" ht="15.75">
      <c r="A506" s="18" t="s">
        <v>551</v>
      </c>
      <c r="B506" s="307" t="s">
        <v>520</v>
      </c>
      <c r="C506" s="308"/>
      <c r="D506" s="308"/>
      <c r="E506" s="308"/>
      <c r="F506" s="308"/>
      <c r="G506" s="308"/>
      <c r="H506" s="308"/>
      <c r="I506" s="309"/>
    </row>
    <row r="507" spans="1:9" ht="15.75" hidden="1">
      <c r="A507" s="258"/>
      <c r="B507" s="241" t="s">
        <v>51</v>
      </c>
      <c r="C507" s="9"/>
      <c r="D507" s="9"/>
      <c r="E507" s="9"/>
      <c r="F507" s="9"/>
      <c r="G507" s="9"/>
      <c r="H507" s="235"/>
      <c r="I507" s="21"/>
    </row>
    <row r="508" spans="1:9" ht="32.25" customHeight="1">
      <c r="A508" s="233" t="s">
        <v>1170</v>
      </c>
      <c r="B508" s="241" t="s">
        <v>58</v>
      </c>
      <c r="C508" s="4" t="s">
        <v>43</v>
      </c>
      <c r="D508" s="9" t="s">
        <v>59</v>
      </c>
      <c r="E508" s="9">
        <v>27</v>
      </c>
      <c r="F508" s="9">
        <v>28</v>
      </c>
      <c r="G508" s="9">
        <v>25</v>
      </c>
      <c r="H508" s="10">
        <f>G508/F508*100-100</f>
        <v>-10.714285714285708</v>
      </c>
      <c r="I508" s="259" t="s">
        <v>932</v>
      </c>
    </row>
    <row r="509" spans="1:9" ht="15.75">
      <c r="A509" s="29" t="s">
        <v>147</v>
      </c>
      <c r="B509" s="332" t="s">
        <v>60</v>
      </c>
      <c r="C509" s="333"/>
      <c r="D509" s="333"/>
      <c r="E509" s="333"/>
      <c r="F509" s="333"/>
      <c r="G509" s="333"/>
      <c r="H509" s="333"/>
      <c r="I509" s="334"/>
    </row>
    <row r="510" spans="1:9" ht="15.75" hidden="1">
      <c r="A510" s="258"/>
      <c r="B510" s="241" t="s">
        <v>42</v>
      </c>
      <c r="C510" s="9"/>
      <c r="D510" s="9"/>
      <c r="E510" s="9"/>
      <c r="F510" s="9"/>
      <c r="G510" s="9"/>
      <c r="H510" s="235"/>
      <c r="I510" s="21"/>
    </row>
    <row r="511" spans="1:9" ht="15.75">
      <c r="A511" s="233" t="s">
        <v>1170</v>
      </c>
      <c r="B511" s="241" t="s">
        <v>47</v>
      </c>
      <c r="C511" s="4" t="s">
        <v>43</v>
      </c>
      <c r="D511" s="9" t="s">
        <v>44</v>
      </c>
      <c r="E511" s="9">
        <v>71.5</v>
      </c>
      <c r="F511" s="9">
        <v>70.9</v>
      </c>
      <c r="G511" s="9">
        <v>70.8</v>
      </c>
      <c r="H511" s="10">
        <f>G511/F511*100-100</f>
        <v>-0.1410437235543185</v>
      </c>
      <c r="I511" s="21"/>
    </row>
    <row r="512" spans="1:9" ht="15.75">
      <c r="A512" s="18" t="s">
        <v>553</v>
      </c>
      <c r="B512" s="307" t="s">
        <v>520</v>
      </c>
      <c r="C512" s="308"/>
      <c r="D512" s="308"/>
      <c r="E512" s="308"/>
      <c r="F512" s="308"/>
      <c r="G512" s="308"/>
      <c r="H512" s="308"/>
      <c r="I512" s="309"/>
    </row>
    <row r="513" spans="1:9" ht="15.75" hidden="1">
      <c r="A513" s="258" t="s">
        <v>688</v>
      </c>
      <c r="B513" s="241" t="s">
        <v>51</v>
      </c>
      <c r="C513" s="9"/>
      <c r="D513" s="9"/>
      <c r="E513" s="9"/>
      <c r="F513" s="9"/>
      <c r="G513" s="9"/>
      <c r="H513" s="235"/>
      <c r="I513" s="21"/>
    </row>
    <row r="514" spans="1:9" ht="15.75">
      <c r="A514" s="236">
        <v>1</v>
      </c>
      <c r="B514" s="241" t="s">
        <v>49</v>
      </c>
      <c r="C514" s="4" t="s">
        <v>43</v>
      </c>
      <c r="D514" s="9" t="s">
        <v>44</v>
      </c>
      <c r="E514" s="9">
        <v>33.6</v>
      </c>
      <c r="F514" s="9">
        <v>34.6</v>
      </c>
      <c r="G514" s="9">
        <v>34.5</v>
      </c>
      <c r="H514" s="10">
        <f>G514/F514*100-100</f>
        <v>-0.28901734104046284</v>
      </c>
      <c r="I514" s="21"/>
    </row>
    <row r="515" spans="1:9" ht="15.75">
      <c r="A515" s="29" t="s">
        <v>148</v>
      </c>
      <c r="B515" s="301" t="s">
        <v>61</v>
      </c>
      <c r="C515" s="302"/>
      <c r="D515" s="302"/>
      <c r="E515" s="302"/>
      <c r="F515" s="302"/>
      <c r="G515" s="302"/>
      <c r="H515" s="302"/>
      <c r="I515" s="303"/>
    </row>
    <row r="516" spans="1:9" ht="15.75" hidden="1">
      <c r="A516" s="9"/>
      <c r="B516" s="241" t="s">
        <v>42</v>
      </c>
      <c r="C516" s="4"/>
      <c r="D516" s="9"/>
      <c r="E516" s="9"/>
      <c r="F516" s="9"/>
      <c r="G516" s="9"/>
      <c r="H516" s="9"/>
      <c r="I516" s="21"/>
    </row>
    <row r="517" spans="1:9" ht="31.5">
      <c r="A517" s="232">
        <v>1</v>
      </c>
      <c r="B517" s="241" t="s">
        <v>62</v>
      </c>
      <c r="C517" s="4" t="s">
        <v>43</v>
      </c>
      <c r="D517" s="9" t="s">
        <v>44</v>
      </c>
      <c r="E517" s="9">
        <v>95</v>
      </c>
      <c r="F517" s="9">
        <v>95</v>
      </c>
      <c r="G517" s="9">
        <v>100</v>
      </c>
      <c r="H517" s="10">
        <f>G517/F517*100-100</f>
        <v>5.263157894736835</v>
      </c>
      <c r="I517" s="21"/>
    </row>
    <row r="518" spans="1:9" ht="15.75">
      <c r="A518" s="18" t="s">
        <v>554</v>
      </c>
      <c r="B518" s="313" t="s">
        <v>368</v>
      </c>
      <c r="C518" s="314"/>
      <c r="D518" s="314"/>
      <c r="E518" s="314"/>
      <c r="F518" s="314"/>
      <c r="G518" s="314"/>
      <c r="H518" s="314"/>
      <c r="I518" s="315"/>
    </row>
    <row r="519" spans="1:9" ht="15.75" hidden="1">
      <c r="A519" s="9"/>
      <c r="B519" s="241" t="s">
        <v>51</v>
      </c>
      <c r="C519" s="4"/>
      <c r="D519" s="9"/>
      <c r="E519" s="9"/>
      <c r="F519" s="9"/>
      <c r="G519" s="9"/>
      <c r="H519" s="9"/>
      <c r="I519" s="21"/>
    </row>
    <row r="520" spans="1:9" ht="31.5">
      <c r="A520" s="232">
        <v>1</v>
      </c>
      <c r="B520" s="241" t="s">
        <v>62</v>
      </c>
      <c r="C520" s="4" t="s">
        <v>43</v>
      </c>
      <c r="D520" s="9" t="s">
        <v>44</v>
      </c>
      <c r="E520" s="9">
        <v>95</v>
      </c>
      <c r="F520" s="9">
        <v>95</v>
      </c>
      <c r="G520" s="9">
        <v>100</v>
      </c>
      <c r="H520" s="10">
        <f>G520/F520*100-100</f>
        <v>5.263157894736835</v>
      </c>
      <c r="I520" s="21"/>
    </row>
    <row r="521" spans="1:9" ht="36.75" customHeight="1">
      <c r="A521" s="18" t="s">
        <v>555</v>
      </c>
      <c r="B521" s="304" t="s">
        <v>856</v>
      </c>
      <c r="C521" s="305"/>
      <c r="D521" s="305"/>
      <c r="E521" s="305"/>
      <c r="F521" s="305"/>
      <c r="G521" s="305"/>
      <c r="H521" s="305"/>
      <c r="I521" s="306"/>
    </row>
    <row r="522" spans="1:9" ht="15.75" hidden="1">
      <c r="A522" s="9" t="s">
        <v>689</v>
      </c>
      <c r="B522" s="241" t="s">
        <v>51</v>
      </c>
      <c r="C522" s="4"/>
      <c r="D522" s="9"/>
      <c r="E522" s="9"/>
      <c r="F522" s="9"/>
      <c r="G522" s="9"/>
      <c r="H522" s="9"/>
      <c r="I522" s="21"/>
    </row>
    <row r="523" spans="1:9" ht="15.75">
      <c r="A523" s="232">
        <v>1</v>
      </c>
      <c r="B523" s="241" t="s">
        <v>63</v>
      </c>
      <c r="C523" s="4" t="s">
        <v>53</v>
      </c>
      <c r="D523" s="9" t="s">
        <v>44</v>
      </c>
      <c r="E523" s="9">
        <v>100</v>
      </c>
      <c r="F523" s="9">
        <v>100</v>
      </c>
      <c r="G523" s="9">
        <v>100</v>
      </c>
      <c r="H523" s="9">
        <v>0</v>
      </c>
      <c r="I523" s="21"/>
    </row>
    <row r="524" spans="1:9" s="24" customFormat="1" ht="44.25" customHeight="1">
      <c r="A524" s="189" t="s">
        <v>27</v>
      </c>
      <c r="B524" s="354" t="s">
        <v>242</v>
      </c>
      <c r="C524" s="354"/>
      <c r="D524" s="354"/>
      <c r="E524" s="354"/>
      <c r="F524" s="354"/>
      <c r="G524" s="354"/>
      <c r="H524" s="354"/>
      <c r="I524" s="354"/>
    </row>
    <row r="525" spans="1:9" ht="31.5">
      <c r="A525" s="237">
        <v>1</v>
      </c>
      <c r="B525" s="92" t="s">
        <v>690</v>
      </c>
      <c r="C525" s="3" t="s">
        <v>43</v>
      </c>
      <c r="D525" s="5" t="s">
        <v>44</v>
      </c>
      <c r="E525" s="5">
        <v>20.7</v>
      </c>
      <c r="F525" s="5">
        <v>21</v>
      </c>
      <c r="G525" s="5">
        <v>15.91</v>
      </c>
      <c r="H525" s="8">
        <f>G525/F525*100-100</f>
        <v>-24.23809523809524</v>
      </c>
      <c r="I525" s="21" t="s">
        <v>91</v>
      </c>
    </row>
    <row r="526" spans="1:9" ht="78.75">
      <c r="A526" s="237">
        <v>2</v>
      </c>
      <c r="B526" s="92" t="s">
        <v>691</v>
      </c>
      <c r="C526" s="3" t="s">
        <v>43</v>
      </c>
      <c r="D526" s="5" t="s">
        <v>44</v>
      </c>
      <c r="E526" s="5">
        <v>100</v>
      </c>
      <c r="F526" s="5">
        <v>100</v>
      </c>
      <c r="G526" s="5">
        <v>100</v>
      </c>
      <c r="H526" s="8">
        <f>G526/F526*100-100</f>
        <v>0</v>
      </c>
      <c r="I526" s="6"/>
    </row>
    <row r="527" spans="1:9" ht="31.5">
      <c r="A527" s="237">
        <v>3</v>
      </c>
      <c r="B527" s="92" t="s">
        <v>692</v>
      </c>
      <c r="C527" s="3" t="s">
        <v>43</v>
      </c>
      <c r="D527" s="5" t="s">
        <v>44</v>
      </c>
      <c r="E527" s="5">
        <v>77.8</v>
      </c>
      <c r="F527" s="5">
        <v>80</v>
      </c>
      <c r="G527" s="5">
        <v>77.8</v>
      </c>
      <c r="H527" s="8">
        <f>G527/F527*100-100</f>
        <v>-2.750000000000014</v>
      </c>
      <c r="I527" s="21" t="s">
        <v>91</v>
      </c>
    </row>
    <row r="528" spans="1:9" ht="31.5">
      <c r="A528" s="237">
        <v>4</v>
      </c>
      <c r="B528" s="241" t="s">
        <v>693</v>
      </c>
      <c r="C528" s="4" t="s">
        <v>43</v>
      </c>
      <c r="D528" s="4" t="s">
        <v>44</v>
      </c>
      <c r="E528" s="9">
        <v>42.4</v>
      </c>
      <c r="F528" s="9">
        <v>44</v>
      </c>
      <c r="G528" s="10">
        <v>39.4</v>
      </c>
      <c r="H528" s="10">
        <f>G528/F528*100-100</f>
        <v>-10.454545454545467</v>
      </c>
      <c r="I528" s="21" t="s">
        <v>91</v>
      </c>
    </row>
    <row r="529" spans="1:9" s="29" customFormat="1" ht="15.75" customHeight="1">
      <c r="A529" s="29" t="s">
        <v>149</v>
      </c>
      <c r="B529" s="283" t="s">
        <v>92</v>
      </c>
      <c r="C529" s="284"/>
      <c r="D529" s="284"/>
      <c r="E529" s="284"/>
      <c r="F529" s="284"/>
      <c r="G529" s="284"/>
      <c r="H529" s="284"/>
      <c r="I529" s="285"/>
    </row>
    <row r="530" spans="1:9" ht="31.5">
      <c r="A530" s="237">
        <v>1</v>
      </c>
      <c r="B530" s="92" t="s">
        <v>857</v>
      </c>
      <c r="C530" s="3" t="s">
        <v>43</v>
      </c>
      <c r="D530" s="5" t="s">
        <v>44</v>
      </c>
      <c r="E530" s="5">
        <v>77.8</v>
      </c>
      <c r="F530" s="5">
        <v>80</v>
      </c>
      <c r="G530" s="5">
        <v>77.8</v>
      </c>
      <c r="H530" s="8">
        <f>G530/F530*100-100</f>
        <v>-2.750000000000014</v>
      </c>
      <c r="I530" s="21" t="s">
        <v>91</v>
      </c>
    </row>
    <row r="531" spans="1:9" ht="15.75" customHeight="1">
      <c r="A531" s="18" t="s">
        <v>558</v>
      </c>
      <c r="B531" s="277" t="s">
        <v>151</v>
      </c>
      <c r="C531" s="278"/>
      <c r="D531" s="278"/>
      <c r="E531" s="278"/>
      <c r="F531" s="278"/>
      <c r="G531" s="278"/>
      <c r="H531" s="278"/>
      <c r="I531" s="279"/>
    </row>
    <row r="532" spans="1:9" ht="31.5">
      <c r="A532" s="262" t="s">
        <v>1170</v>
      </c>
      <c r="B532" s="244" t="s">
        <v>858</v>
      </c>
      <c r="C532" s="27"/>
      <c r="D532" s="27" t="s">
        <v>59</v>
      </c>
      <c r="E532" s="27">
        <v>4</v>
      </c>
      <c r="F532" s="27">
        <v>4</v>
      </c>
      <c r="G532" s="27">
        <v>3</v>
      </c>
      <c r="H532" s="11">
        <f>G532/F532*100-100</f>
        <v>-25</v>
      </c>
      <c r="I532" s="21" t="s">
        <v>91</v>
      </c>
    </row>
    <row r="533" spans="1:9" ht="37.5" customHeight="1">
      <c r="A533" s="29" t="s">
        <v>150</v>
      </c>
      <c r="B533" s="283" t="s">
        <v>93</v>
      </c>
      <c r="C533" s="284"/>
      <c r="D533" s="284"/>
      <c r="E533" s="284"/>
      <c r="F533" s="284"/>
      <c r="G533" s="284"/>
      <c r="H533" s="284"/>
      <c r="I533" s="285"/>
    </row>
    <row r="534" spans="1:9" ht="31.5">
      <c r="A534" s="248" t="s">
        <v>1170</v>
      </c>
      <c r="B534" s="92" t="s">
        <v>690</v>
      </c>
      <c r="C534" s="3" t="s">
        <v>43</v>
      </c>
      <c r="D534" s="5" t="s">
        <v>44</v>
      </c>
      <c r="E534" s="5">
        <v>20.7</v>
      </c>
      <c r="F534" s="5">
        <v>21</v>
      </c>
      <c r="G534" s="5">
        <v>15.91</v>
      </c>
      <c r="H534" s="8">
        <f>G534/F534*100-100</f>
        <v>-24.23809523809524</v>
      </c>
      <c r="I534" s="21" t="s">
        <v>91</v>
      </c>
    </row>
    <row r="535" spans="1:9" ht="78.75">
      <c r="A535" s="248" t="s">
        <v>1171</v>
      </c>
      <c r="B535" s="92" t="s">
        <v>859</v>
      </c>
      <c r="C535" s="5"/>
      <c r="D535" s="5" t="s">
        <v>44</v>
      </c>
      <c r="E535" s="5">
        <v>100</v>
      </c>
      <c r="F535" s="5">
        <v>100</v>
      </c>
      <c r="G535" s="5">
        <v>100</v>
      </c>
      <c r="H535" s="8">
        <f>G535/F535*100-100</f>
        <v>0</v>
      </c>
      <c r="I535" s="6"/>
    </row>
    <row r="536" spans="1:9" ht="37.5" customHeight="1">
      <c r="A536" s="18" t="s">
        <v>559</v>
      </c>
      <c r="B536" s="277" t="s">
        <v>152</v>
      </c>
      <c r="C536" s="278"/>
      <c r="D536" s="278"/>
      <c r="E536" s="278"/>
      <c r="F536" s="278"/>
      <c r="G536" s="278"/>
      <c r="H536" s="278"/>
      <c r="I536" s="279"/>
    </row>
    <row r="537" spans="1:9" ht="15.75">
      <c r="A537" s="263">
        <v>1</v>
      </c>
      <c r="B537" s="92" t="s">
        <v>860</v>
      </c>
      <c r="C537" s="3"/>
      <c r="D537" s="3" t="s">
        <v>97</v>
      </c>
      <c r="E537" s="3"/>
      <c r="F537" s="3">
        <v>1872</v>
      </c>
      <c r="G537" s="3">
        <v>1057</v>
      </c>
      <c r="H537" s="8">
        <f>G537/F537*100-100</f>
        <v>-43.53632478632478</v>
      </c>
      <c r="I537" s="21" t="s">
        <v>91</v>
      </c>
    </row>
    <row r="538" spans="1:9" ht="15.75">
      <c r="A538" s="263">
        <v>2</v>
      </c>
      <c r="B538" s="92" t="s">
        <v>861</v>
      </c>
      <c r="C538" s="3"/>
      <c r="D538" s="3" t="s">
        <v>99</v>
      </c>
      <c r="E538" s="3"/>
      <c r="F538" s="3">
        <v>6200</v>
      </c>
      <c r="G538" s="3">
        <v>5108</v>
      </c>
      <c r="H538" s="8">
        <f>G538/F538*100-100</f>
        <v>-17.61290322580645</v>
      </c>
      <c r="I538" s="21" t="s">
        <v>91</v>
      </c>
    </row>
    <row r="539" spans="1:9" ht="15.75" customHeight="1">
      <c r="A539" s="18" t="s">
        <v>560</v>
      </c>
      <c r="B539" s="277" t="s">
        <v>153</v>
      </c>
      <c r="C539" s="278"/>
      <c r="D539" s="278"/>
      <c r="E539" s="278"/>
      <c r="F539" s="278"/>
      <c r="G539" s="278"/>
      <c r="H539" s="278"/>
      <c r="I539" s="279"/>
    </row>
    <row r="540" spans="1:9" ht="47.25">
      <c r="A540" s="263">
        <v>1</v>
      </c>
      <c r="B540" s="92" t="s">
        <v>862</v>
      </c>
      <c r="C540" s="3" t="s">
        <v>43</v>
      </c>
      <c r="D540" s="3" t="s">
        <v>99</v>
      </c>
      <c r="E540" s="3">
        <v>2.5</v>
      </c>
      <c r="F540" s="3">
        <v>39</v>
      </c>
      <c r="G540" s="3">
        <v>24.84</v>
      </c>
      <c r="H540" s="8">
        <f>G540/F540*100-100</f>
        <v>-36.30769230769231</v>
      </c>
      <c r="I540" s="21" t="s">
        <v>91</v>
      </c>
    </row>
    <row r="541" spans="1:9" ht="63">
      <c r="A541" s="263">
        <v>2</v>
      </c>
      <c r="B541" s="92" t="s">
        <v>863</v>
      </c>
      <c r="C541" s="3" t="s">
        <v>43</v>
      </c>
      <c r="D541" s="3" t="s">
        <v>97</v>
      </c>
      <c r="E541" s="3">
        <v>87</v>
      </c>
      <c r="F541" s="3">
        <v>90</v>
      </c>
      <c r="G541" s="3">
        <v>69</v>
      </c>
      <c r="H541" s="8">
        <f>G541/F541*100-100</f>
        <v>-23.33333333333333</v>
      </c>
      <c r="I541" s="21" t="s">
        <v>91</v>
      </c>
    </row>
    <row r="542" spans="1:9" ht="15.75" customHeight="1">
      <c r="A542" s="263">
        <v>3</v>
      </c>
      <c r="B542" s="92" t="s">
        <v>864</v>
      </c>
      <c r="C542" s="3" t="s">
        <v>43</v>
      </c>
      <c r="D542" s="3" t="s">
        <v>97</v>
      </c>
      <c r="E542" s="3">
        <v>84</v>
      </c>
      <c r="F542" s="3">
        <v>87</v>
      </c>
      <c r="G542" s="3">
        <v>67</v>
      </c>
      <c r="H542" s="43">
        <f>G542/F542*100-100</f>
        <v>-22.98850574712644</v>
      </c>
      <c r="I542" s="21" t="s">
        <v>91</v>
      </c>
    </row>
    <row r="543" spans="1:9" ht="15.75" customHeight="1">
      <c r="A543" s="29" t="s">
        <v>154</v>
      </c>
      <c r="B543" s="283" t="s">
        <v>103</v>
      </c>
      <c r="C543" s="284"/>
      <c r="D543" s="284"/>
      <c r="E543" s="284"/>
      <c r="F543" s="284"/>
      <c r="G543" s="284"/>
      <c r="H543" s="284"/>
      <c r="I543" s="285"/>
    </row>
    <row r="544" spans="1:9" ht="31.5">
      <c r="A544" s="230">
        <v>1</v>
      </c>
      <c r="B544" s="241" t="s">
        <v>693</v>
      </c>
      <c r="C544" s="4" t="s">
        <v>43</v>
      </c>
      <c r="D544" s="4" t="s">
        <v>44</v>
      </c>
      <c r="E544" s="9">
        <v>42.4</v>
      </c>
      <c r="F544" s="9">
        <v>44</v>
      </c>
      <c r="G544" s="9">
        <v>39.39</v>
      </c>
      <c r="H544" s="34">
        <f>G544/F544*100-100</f>
        <v>-10.47727272727272</v>
      </c>
      <c r="I544" s="21" t="s">
        <v>91</v>
      </c>
    </row>
    <row r="545" spans="1:9" ht="15.75" customHeight="1">
      <c r="A545" s="18" t="s">
        <v>561</v>
      </c>
      <c r="B545" s="277" t="s">
        <v>155</v>
      </c>
      <c r="C545" s="278"/>
      <c r="D545" s="278"/>
      <c r="E545" s="278"/>
      <c r="F545" s="278"/>
      <c r="G545" s="278"/>
      <c r="H545" s="278"/>
      <c r="I545" s="279"/>
    </row>
    <row r="546" spans="1:9" ht="31.5">
      <c r="A546" s="237">
        <v>1</v>
      </c>
      <c r="B546" s="92" t="s">
        <v>865</v>
      </c>
      <c r="C546" s="5"/>
      <c r="D546" s="5" t="s">
        <v>59</v>
      </c>
      <c r="E546" s="5">
        <v>1</v>
      </c>
      <c r="F546" s="5">
        <v>1</v>
      </c>
      <c r="G546" s="5">
        <v>1</v>
      </c>
      <c r="H546" s="43">
        <f>G546/F546*100-100</f>
        <v>0</v>
      </c>
      <c r="I546" s="21"/>
    </row>
    <row r="547" spans="1:9" s="24" customFormat="1" ht="29.25" customHeight="1">
      <c r="A547" s="33" t="s">
        <v>28</v>
      </c>
      <c r="B547" s="354" t="s">
        <v>29</v>
      </c>
      <c r="C547" s="354"/>
      <c r="D547" s="354"/>
      <c r="E547" s="354"/>
      <c r="F547" s="354"/>
      <c r="G547" s="354"/>
      <c r="H547" s="354"/>
      <c r="I547" s="354"/>
    </row>
    <row r="548" spans="1:9" s="35" customFormat="1" ht="15.75" hidden="1">
      <c r="A548" s="5"/>
      <c r="B548" s="92" t="s">
        <v>42</v>
      </c>
      <c r="C548" s="5"/>
      <c r="D548" s="5"/>
      <c r="E548" s="5"/>
      <c r="F548" s="5"/>
      <c r="G548" s="5"/>
      <c r="H548" s="5"/>
      <c r="I548" s="6"/>
    </row>
    <row r="549" spans="1:9" s="35" customFormat="1" ht="15.75">
      <c r="A549" s="248" t="s">
        <v>1170</v>
      </c>
      <c r="B549" s="92" t="s">
        <v>388</v>
      </c>
      <c r="C549" s="3" t="s">
        <v>43</v>
      </c>
      <c r="D549" s="5" t="s">
        <v>59</v>
      </c>
      <c r="E549" s="5">
        <v>9981</v>
      </c>
      <c r="F549" s="5">
        <v>9850</v>
      </c>
      <c r="G549" s="5">
        <v>10011</v>
      </c>
      <c r="H549" s="8">
        <f>G549/F549*100-100</f>
        <v>1.6345177664974528</v>
      </c>
      <c r="I549" s="3"/>
    </row>
    <row r="550" spans="1:9" s="35" customFormat="1" ht="15.75">
      <c r="A550" s="248" t="s">
        <v>1171</v>
      </c>
      <c r="B550" s="92" t="s">
        <v>389</v>
      </c>
      <c r="C550" s="3" t="s">
        <v>43</v>
      </c>
      <c r="D550" s="5" t="s">
        <v>170</v>
      </c>
      <c r="E550" s="5">
        <v>638</v>
      </c>
      <c r="F550" s="5">
        <v>630</v>
      </c>
      <c r="G550" s="5">
        <v>645</v>
      </c>
      <c r="H550" s="8">
        <f>G550/F550*100-100</f>
        <v>2.3809523809523796</v>
      </c>
      <c r="I550" s="3"/>
    </row>
    <row r="551" spans="1:9" s="35" customFormat="1" ht="31.5">
      <c r="A551" s="248" t="s">
        <v>1172</v>
      </c>
      <c r="B551" s="92" t="s">
        <v>390</v>
      </c>
      <c r="C551" s="71" t="s">
        <v>43</v>
      </c>
      <c r="D551" s="5" t="s">
        <v>44</v>
      </c>
      <c r="E551" s="5">
        <v>22.1</v>
      </c>
      <c r="F551" s="5">
        <v>22.5</v>
      </c>
      <c r="G551" s="5">
        <v>22.8</v>
      </c>
      <c r="H551" s="8">
        <f>G551/F551*100-100</f>
        <v>1.3333333333333428</v>
      </c>
      <c r="I551" s="3"/>
    </row>
    <row r="552" spans="1:9" s="35" customFormat="1" ht="15.75">
      <c r="A552" s="29" t="s">
        <v>427</v>
      </c>
      <c r="B552" s="286" t="s">
        <v>391</v>
      </c>
      <c r="C552" s="287"/>
      <c r="D552" s="287"/>
      <c r="E552" s="287"/>
      <c r="F552" s="287"/>
      <c r="G552" s="287"/>
      <c r="H552" s="287"/>
      <c r="I552" s="288"/>
    </row>
    <row r="553" spans="1:9" s="35" customFormat="1" ht="24" customHeight="1" hidden="1">
      <c r="A553" s="248"/>
      <c r="B553" s="92" t="s">
        <v>42</v>
      </c>
      <c r="C553" s="5"/>
      <c r="D553" s="5"/>
      <c r="E553" s="5"/>
      <c r="F553" s="5"/>
      <c r="G553" s="5"/>
      <c r="H553" s="5"/>
      <c r="I553" s="3"/>
    </row>
    <row r="554" spans="1:9" s="35" customFormat="1" ht="15.75">
      <c r="A554" s="248" t="s">
        <v>1170</v>
      </c>
      <c r="B554" s="92" t="s">
        <v>392</v>
      </c>
      <c r="C554" s="3" t="s">
        <v>43</v>
      </c>
      <c r="D554" s="5" t="s">
        <v>393</v>
      </c>
      <c r="E554" s="5">
        <v>431.8</v>
      </c>
      <c r="F554" s="5">
        <v>553</v>
      </c>
      <c r="G554" s="5">
        <v>350</v>
      </c>
      <c r="H554" s="8">
        <f>G554/F554*100-100</f>
        <v>-36.70886075949367</v>
      </c>
      <c r="I554" s="3" t="s">
        <v>394</v>
      </c>
    </row>
    <row r="555" spans="1:9" s="35" customFormat="1" ht="31.5">
      <c r="A555" s="248" t="s">
        <v>1171</v>
      </c>
      <c r="B555" s="92" t="s">
        <v>395</v>
      </c>
      <c r="C555" s="3" t="s">
        <v>43</v>
      </c>
      <c r="D555" s="5" t="s">
        <v>396</v>
      </c>
      <c r="E555" s="5">
        <v>3.6</v>
      </c>
      <c r="F555" s="5">
        <v>4.6</v>
      </c>
      <c r="G555" s="5">
        <v>2.9</v>
      </c>
      <c r="H555" s="8">
        <f>G555/F555*100-100</f>
        <v>-36.95652173913043</v>
      </c>
      <c r="I555" s="3" t="s">
        <v>397</v>
      </c>
    </row>
    <row r="556" spans="1:9" s="35" customFormat="1" ht="31.5">
      <c r="A556" s="248" t="s">
        <v>1172</v>
      </c>
      <c r="B556" s="92" t="s">
        <v>388</v>
      </c>
      <c r="C556" s="3" t="s">
        <v>43</v>
      </c>
      <c r="D556" s="5" t="s">
        <v>59</v>
      </c>
      <c r="E556" s="5">
        <v>9981</v>
      </c>
      <c r="F556" s="5">
        <v>9850</v>
      </c>
      <c r="G556" s="5">
        <v>10011</v>
      </c>
      <c r="H556" s="8">
        <f>G556/F556*100-100</f>
        <v>1.6345177664974528</v>
      </c>
      <c r="I556" s="3" t="s">
        <v>928</v>
      </c>
    </row>
    <row r="557" spans="1:9" s="35" customFormat="1" ht="31.5">
      <c r="A557" s="248" t="s">
        <v>1398</v>
      </c>
      <c r="B557" s="92" t="s">
        <v>398</v>
      </c>
      <c r="C557" s="3" t="s">
        <v>43</v>
      </c>
      <c r="D557" s="5" t="s">
        <v>59</v>
      </c>
      <c r="E557" s="5">
        <v>83</v>
      </c>
      <c r="F557" s="5">
        <v>82.5</v>
      </c>
      <c r="G557" s="5">
        <v>83</v>
      </c>
      <c r="H557" s="8">
        <f>G557/F557*100-100</f>
        <v>0.6060606060606091</v>
      </c>
      <c r="I557" s="3"/>
    </row>
    <row r="558" spans="1:9" s="35" customFormat="1" ht="15.75">
      <c r="A558" s="18" t="s">
        <v>428</v>
      </c>
      <c r="B558" s="280" t="s">
        <v>529</v>
      </c>
      <c r="C558" s="281"/>
      <c r="D558" s="281"/>
      <c r="E558" s="281"/>
      <c r="F558" s="281"/>
      <c r="G558" s="281"/>
      <c r="H558" s="281"/>
      <c r="I558" s="282"/>
    </row>
    <row r="559" spans="1:9" s="35" customFormat="1" ht="15.75" hidden="1">
      <c r="A559" s="7"/>
      <c r="B559" s="92" t="s">
        <v>51</v>
      </c>
      <c r="C559" s="5"/>
      <c r="D559" s="5"/>
      <c r="E559" s="5"/>
      <c r="F559" s="5"/>
      <c r="G559" s="5"/>
      <c r="H559" s="5"/>
      <c r="I559" s="3"/>
    </row>
    <row r="560" spans="1:9" s="35" customFormat="1" ht="15.75">
      <c r="A560" s="248" t="s">
        <v>1170</v>
      </c>
      <c r="B560" s="92" t="s">
        <v>399</v>
      </c>
      <c r="C560" s="3" t="s">
        <v>43</v>
      </c>
      <c r="D560" s="5" t="s">
        <v>55</v>
      </c>
      <c r="E560" s="5">
        <v>37</v>
      </c>
      <c r="F560" s="5">
        <v>40</v>
      </c>
      <c r="G560" s="5">
        <v>0</v>
      </c>
      <c r="H560" s="8">
        <f>G560/F560*100-100</f>
        <v>-100</v>
      </c>
      <c r="I560" s="3" t="s">
        <v>929</v>
      </c>
    </row>
    <row r="561" spans="1:9" s="35" customFormat="1" ht="31.5">
      <c r="A561" s="248" t="s">
        <v>1171</v>
      </c>
      <c r="B561" s="92" t="s">
        <v>400</v>
      </c>
      <c r="C561" s="3" t="s">
        <v>43</v>
      </c>
      <c r="D561" s="5" t="s">
        <v>59</v>
      </c>
      <c r="E561" s="5">
        <v>7</v>
      </c>
      <c r="F561" s="5">
        <v>9</v>
      </c>
      <c r="G561" s="5">
        <v>9</v>
      </c>
      <c r="H561" s="8">
        <f>G561/F561*100-100</f>
        <v>0</v>
      </c>
      <c r="I561" s="71"/>
    </row>
    <row r="562" spans="1:9" s="35" customFormat="1" ht="15.75">
      <c r="A562" s="18" t="s">
        <v>429</v>
      </c>
      <c r="B562" s="194" t="s">
        <v>866</v>
      </c>
      <c r="C562" s="194"/>
      <c r="D562" s="194"/>
      <c r="E562" s="15"/>
      <c r="F562" s="15"/>
      <c r="G562" s="15"/>
      <c r="H562" s="15"/>
      <c r="I562" s="194"/>
    </row>
    <row r="563" spans="1:9" s="35" customFormat="1" ht="15.75" hidden="1">
      <c r="A563" s="7"/>
      <c r="B563" s="92" t="s">
        <v>51</v>
      </c>
      <c r="C563" s="5"/>
      <c r="D563" s="5"/>
      <c r="E563" s="5"/>
      <c r="F563" s="5"/>
      <c r="G563" s="5"/>
      <c r="H563" s="5"/>
      <c r="I563" s="3"/>
    </row>
    <row r="564" spans="1:9" s="35" customFormat="1" ht="15.75">
      <c r="A564" s="248" t="s">
        <v>1170</v>
      </c>
      <c r="B564" s="92" t="s">
        <v>401</v>
      </c>
      <c r="C564" s="3" t="s">
        <v>43</v>
      </c>
      <c r="D564" s="5" t="s">
        <v>55</v>
      </c>
      <c r="E564" s="5">
        <v>108</v>
      </c>
      <c r="F564" s="5">
        <v>120</v>
      </c>
      <c r="G564" s="5">
        <v>120</v>
      </c>
      <c r="H564" s="8">
        <f>G564/F564*100-100</f>
        <v>0</v>
      </c>
      <c r="I564" s="3"/>
    </row>
    <row r="565" spans="1:9" s="35" customFormat="1" ht="31.5">
      <c r="A565" s="248" t="s">
        <v>1171</v>
      </c>
      <c r="B565" s="92" t="s">
        <v>402</v>
      </c>
      <c r="C565" s="3" t="s">
        <v>43</v>
      </c>
      <c r="D565" s="5" t="s">
        <v>59</v>
      </c>
      <c r="E565" s="5">
        <v>10</v>
      </c>
      <c r="F565" s="5">
        <v>12</v>
      </c>
      <c r="G565" s="5">
        <v>12</v>
      </c>
      <c r="H565" s="8">
        <f>G565/F565*100-100</f>
        <v>0</v>
      </c>
      <c r="I565" s="3"/>
    </row>
    <row r="566" spans="1:9" s="35" customFormat="1" ht="15.75">
      <c r="A566" s="29" t="s">
        <v>430</v>
      </c>
      <c r="B566" s="194" t="s">
        <v>403</v>
      </c>
      <c r="C566" s="194"/>
      <c r="D566" s="194"/>
      <c r="E566" s="15"/>
      <c r="F566" s="15"/>
      <c r="G566" s="15"/>
      <c r="H566" s="15"/>
      <c r="I566" s="194"/>
    </row>
    <row r="567" spans="1:9" s="35" customFormat="1" ht="15.75" hidden="1">
      <c r="A567" s="7"/>
      <c r="B567" s="92" t="s">
        <v>42</v>
      </c>
      <c r="C567" s="5"/>
      <c r="D567" s="5"/>
      <c r="E567" s="5"/>
      <c r="F567" s="5"/>
      <c r="G567" s="5"/>
      <c r="H567" s="5"/>
      <c r="I567" s="3"/>
    </row>
    <row r="568" spans="1:9" s="35" customFormat="1" ht="31.5">
      <c r="A568" s="248" t="s">
        <v>1170</v>
      </c>
      <c r="B568" s="92" t="s">
        <v>404</v>
      </c>
      <c r="C568" s="3" t="s">
        <v>43</v>
      </c>
      <c r="D568" s="5" t="s">
        <v>405</v>
      </c>
      <c r="E568" s="5">
        <v>18.1</v>
      </c>
      <c r="F568" s="5">
        <v>22.6</v>
      </c>
      <c r="G568" s="5">
        <v>14.1</v>
      </c>
      <c r="H568" s="8">
        <f>G568/F568*100-100</f>
        <v>-37.61061946902655</v>
      </c>
      <c r="I568" s="72" t="s">
        <v>406</v>
      </c>
    </row>
    <row r="569" spans="1:9" s="35" customFormat="1" ht="51" customHeight="1">
      <c r="A569" s="248" t="s">
        <v>1171</v>
      </c>
      <c r="B569" s="92" t="s">
        <v>407</v>
      </c>
      <c r="C569" s="3" t="s">
        <v>43</v>
      </c>
      <c r="D569" s="5" t="s">
        <v>396</v>
      </c>
      <c r="E569" s="5">
        <v>151.1</v>
      </c>
      <c r="F569" s="5">
        <v>186.6</v>
      </c>
      <c r="G569" s="5">
        <v>140</v>
      </c>
      <c r="H569" s="8">
        <f>G569/F569*100-100</f>
        <v>-24.973204715969985</v>
      </c>
      <c r="I569" s="3" t="s">
        <v>408</v>
      </c>
    </row>
    <row r="570" spans="1:9" s="35" customFormat="1" ht="31.5">
      <c r="A570" s="248" t="s">
        <v>1172</v>
      </c>
      <c r="B570" s="92" t="s">
        <v>409</v>
      </c>
      <c r="C570" s="3" t="s">
        <v>43</v>
      </c>
      <c r="D570" s="5" t="s">
        <v>177</v>
      </c>
      <c r="E570" s="5">
        <v>76.4</v>
      </c>
      <c r="F570" s="5">
        <v>77</v>
      </c>
      <c r="G570" s="5">
        <v>77.5</v>
      </c>
      <c r="H570" s="8">
        <f>G570/F570*100-100</f>
        <v>0.6493506493506516</v>
      </c>
      <c r="I570" s="71" t="s">
        <v>930</v>
      </c>
    </row>
    <row r="571" spans="1:9" s="35" customFormat="1" ht="15.75">
      <c r="A571" s="248" t="s">
        <v>1398</v>
      </c>
      <c r="B571" s="92" t="s">
        <v>410</v>
      </c>
      <c r="C571" s="3" t="s">
        <v>43</v>
      </c>
      <c r="D571" s="5" t="s">
        <v>170</v>
      </c>
      <c r="E571" s="5">
        <v>638</v>
      </c>
      <c r="F571" s="5">
        <v>630</v>
      </c>
      <c r="G571" s="5">
        <v>645</v>
      </c>
      <c r="H571" s="8">
        <f>G571/F571*100-100</f>
        <v>2.3809523809523796</v>
      </c>
      <c r="I571" s="3"/>
    </row>
    <row r="572" spans="1:9" s="35" customFormat="1" ht="15.75">
      <c r="A572" s="18" t="s">
        <v>431</v>
      </c>
      <c r="B572" s="194" t="s">
        <v>525</v>
      </c>
      <c r="C572" s="194"/>
      <c r="D572" s="194"/>
      <c r="E572" s="15"/>
      <c r="F572" s="15"/>
      <c r="G572" s="15"/>
      <c r="H572" s="15"/>
      <c r="I572" s="194"/>
    </row>
    <row r="573" spans="1:9" s="35" customFormat="1" ht="15.75" hidden="1">
      <c r="A573" s="7"/>
      <c r="B573" s="92" t="s">
        <v>51</v>
      </c>
      <c r="C573" s="5"/>
      <c r="D573" s="5"/>
      <c r="E573" s="5"/>
      <c r="F573" s="5"/>
      <c r="G573" s="5"/>
      <c r="H573" s="5"/>
      <c r="I573" s="3"/>
    </row>
    <row r="574" spans="1:9" s="35" customFormat="1" ht="63" customHeight="1">
      <c r="A574" s="248" t="s">
        <v>1170</v>
      </c>
      <c r="B574" s="92" t="s">
        <v>411</v>
      </c>
      <c r="C574" s="3" t="s">
        <v>43</v>
      </c>
      <c r="D574" s="5" t="s">
        <v>55</v>
      </c>
      <c r="E574" s="5">
        <v>67</v>
      </c>
      <c r="F574" s="5">
        <v>70</v>
      </c>
      <c r="G574" s="5">
        <v>0</v>
      </c>
      <c r="H574" s="8">
        <f>G574/F574*100-100</f>
        <v>-100</v>
      </c>
      <c r="I574" s="3" t="s">
        <v>929</v>
      </c>
    </row>
    <row r="575" spans="1:9" s="35" customFormat="1" ht="31.5">
      <c r="A575" s="248" t="s">
        <v>1171</v>
      </c>
      <c r="B575" s="92" t="s">
        <v>412</v>
      </c>
      <c r="C575" s="3" t="s">
        <v>43</v>
      </c>
      <c r="D575" s="5" t="s">
        <v>59</v>
      </c>
      <c r="E575" s="5">
        <v>22</v>
      </c>
      <c r="F575" s="5">
        <v>25</v>
      </c>
      <c r="G575" s="5">
        <v>22</v>
      </c>
      <c r="H575" s="8">
        <f>G575/F575*100-100</f>
        <v>-12</v>
      </c>
      <c r="I575" s="3" t="s">
        <v>929</v>
      </c>
    </row>
    <row r="576" spans="1:9" s="35" customFormat="1" ht="15.75">
      <c r="A576" s="18" t="s">
        <v>432</v>
      </c>
      <c r="B576" s="280" t="s">
        <v>866</v>
      </c>
      <c r="C576" s="281"/>
      <c r="D576" s="281"/>
      <c r="E576" s="281"/>
      <c r="F576" s="281"/>
      <c r="G576" s="281"/>
      <c r="H576" s="281"/>
      <c r="I576" s="282"/>
    </row>
    <row r="577" spans="1:9" s="35" customFormat="1" ht="15.75" hidden="1">
      <c r="A577" s="7" t="s">
        <v>694</v>
      </c>
      <c r="B577" s="92" t="s">
        <v>51</v>
      </c>
      <c r="C577" s="5"/>
      <c r="D577" s="5"/>
      <c r="E577" s="5"/>
      <c r="F577" s="5"/>
      <c r="G577" s="5"/>
      <c r="H577" s="5"/>
      <c r="I577" s="3"/>
    </row>
    <row r="578" spans="1:9" s="35" customFormat="1" ht="15.75">
      <c r="A578" s="248" t="s">
        <v>1170</v>
      </c>
      <c r="B578" s="92" t="s">
        <v>413</v>
      </c>
      <c r="C578" s="3" t="s">
        <v>43</v>
      </c>
      <c r="D578" s="5" t="s">
        <v>59</v>
      </c>
      <c r="E578" s="5">
        <v>11</v>
      </c>
      <c r="F578" s="5">
        <v>13</v>
      </c>
      <c r="G578" s="5">
        <v>13</v>
      </c>
      <c r="H578" s="8">
        <f>G578/F578*100-100</f>
        <v>0</v>
      </c>
      <c r="I578" s="3"/>
    </row>
    <row r="579" spans="1:9" s="35" customFormat="1" ht="78.75">
      <c r="A579" s="248" t="s">
        <v>1171</v>
      </c>
      <c r="B579" s="92" t="s">
        <v>414</v>
      </c>
      <c r="C579" s="3" t="s">
        <v>43</v>
      </c>
      <c r="D579" s="5" t="s">
        <v>59</v>
      </c>
      <c r="E579" s="5">
        <v>12</v>
      </c>
      <c r="F579" s="5">
        <v>15</v>
      </c>
      <c r="G579" s="5">
        <v>14</v>
      </c>
      <c r="H579" s="8">
        <f>G579/F579*100-100</f>
        <v>-6.666666666666671</v>
      </c>
      <c r="I579" s="3" t="s">
        <v>931</v>
      </c>
    </row>
    <row r="580" spans="1:9" s="44" customFormat="1" ht="24.75" customHeight="1">
      <c r="A580" s="29" t="s">
        <v>433</v>
      </c>
      <c r="B580" s="283" t="s">
        <v>717</v>
      </c>
      <c r="C580" s="284"/>
      <c r="D580" s="284"/>
      <c r="E580" s="284"/>
      <c r="F580" s="284"/>
      <c r="G580" s="284"/>
      <c r="H580" s="284"/>
      <c r="I580" s="285"/>
    </row>
    <row r="581" spans="1:9" s="35" customFormat="1" ht="15.75" hidden="1">
      <c r="A581" s="7"/>
      <c r="B581" s="92" t="s">
        <v>42</v>
      </c>
      <c r="C581" s="5"/>
      <c r="D581" s="5"/>
      <c r="E581" s="5"/>
      <c r="F581" s="5"/>
      <c r="G581" s="5"/>
      <c r="H581" s="5"/>
      <c r="I581" s="3"/>
    </row>
    <row r="582" spans="1:9" s="35" customFormat="1" ht="15.75">
      <c r="A582" s="248" t="s">
        <v>1170</v>
      </c>
      <c r="B582" s="92" t="s">
        <v>415</v>
      </c>
      <c r="C582" s="3" t="s">
        <v>43</v>
      </c>
      <c r="D582" s="5" t="s">
        <v>405</v>
      </c>
      <c r="E582" s="12">
        <v>12.83</v>
      </c>
      <c r="F582" s="5">
        <v>13.53</v>
      </c>
      <c r="G582" s="12">
        <v>11.96263</v>
      </c>
      <c r="H582" s="8">
        <f>G582/F582*100-100</f>
        <v>-11.58440502586842</v>
      </c>
      <c r="I582" s="3"/>
    </row>
    <row r="583" spans="1:9" s="35" customFormat="1" ht="31.5">
      <c r="A583" s="248" t="s">
        <v>1171</v>
      </c>
      <c r="B583" s="92" t="s">
        <v>390</v>
      </c>
      <c r="C583" s="3" t="s">
        <v>43</v>
      </c>
      <c r="D583" s="5" t="s">
        <v>44</v>
      </c>
      <c r="E583" s="5">
        <v>22.1</v>
      </c>
      <c r="F583" s="5">
        <v>22.5</v>
      </c>
      <c r="G583" s="5">
        <v>22.8</v>
      </c>
      <c r="H583" s="8">
        <f>G583/F583*100-100</f>
        <v>1.3333333333333428</v>
      </c>
      <c r="I583" s="3"/>
    </row>
    <row r="584" spans="1:9" s="35" customFormat="1" ht="15.75" customHeight="1">
      <c r="A584" s="18" t="s">
        <v>434</v>
      </c>
      <c r="B584" s="277" t="s">
        <v>867</v>
      </c>
      <c r="C584" s="278"/>
      <c r="D584" s="278"/>
      <c r="E584" s="278"/>
      <c r="F584" s="278"/>
      <c r="G584" s="278"/>
      <c r="H584" s="278"/>
      <c r="I584" s="279"/>
    </row>
    <row r="585" spans="1:9" s="35" customFormat="1" ht="15.75" hidden="1">
      <c r="A585" s="7"/>
      <c r="B585" s="92" t="s">
        <v>51</v>
      </c>
      <c r="C585" s="5"/>
      <c r="D585" s="5"/>
      <c r="E585" s="5"/>
      <c r="F585" s="5"/>
      <c r="G585" s="5"/>
      <c r="H585" s="5"/>
      <c r="I585" s="3"/>
    </row>
    <row r="586" spans="1:9" s="35" customFormat="1" ht="31.5">
      <c r="A586" s="248" t="s">
        <v>1170</v>
      </c>
      <c r="B586" s="92" t="s">
        <v>416</v>
      </c>
      <c r="C586" s="3" t="s">
        <v>43</v>
      </c>
      <c r="D586" s="5" t="s">
        <v>59</v>
      </c>
      <c r="E586" s="5">
        <v>3408</v>
      </c>
      <c r="F586" s="5">
        <v>3460</v>
      </c>
      <c r="G586" s="27">
        <v>3460</v>
      </c>
      <c r="H586" s="8">
        <f>G586/F586*100-100</f>
        <v>0</v>
      </c>
      <c r="I586" s="71"/>
    </row>
    <row r="587" spans="1:9" s="35" customFormat="1" ht="47.25" customHeight="1">
      <c r="A587" s="18" t="s">
        <v>695</v>
      </c>
      <c r="B587" s="289" t="s">
        <v>868</v>
      </c>
      <c r="C587" s="290"/>
      <c r="D587" s="290"/>
      <c r="E587" s="290"/>
      <c r="F587" s="290"/>
      <c r="G587" s="290"/>
      <c r="H587" s="290"/>
      <c r="I587" s="291"/>
    </row>
    <row r="588" spans="1:9" s="35" customFormat="1" ht="15.75" hidden="1">
      <c r="A588" s="7"/>
      <c r="B588" s="92" t="s">
        <v>51</v>
      </c>
      <c r="C588" s="5"/>
      <c r="D588" s="5"/>
      <c r="E588" s="5"/>
      <c r="F588" s="5"/>
      <c r="G588" s="5"/>
      <c r="H588" s="5"/>
      <c r="I588" s="3"/>
    </row>
    <row r="589" spans="1:9" s="35" customFormat="1" ht="56.25" customHeight="1">
      <c r="A589" s="248" t="s">
        <v>1170</v>
      </c>
      <c r="B589" s="92" t="s">
        <v>417</v>
      </c>
      <c r="C589" s="3" t="s">
        <v>43</v>
      </c>
      <c r="D589" s="5" t="s">
        <v>59</v>
      </c>
      <c r="E589" s="5">
        <v>3</v>
      </c>
      <c r="F589" s="5">
        <v>3</v>
      </c>
      <c r="G589" s="5">
        <v>3</v>
      </c>
      <c r="H589" s="8">
        <f>G589/F589*100-100</f>
        <v>0</v>
      </c>
      <c r="I589" s="2"/>
    </row>
    <row r="590" spans="1:9" s="35" customFormat="1" ht="15.75" customHeight="1">
      <c r="A590" s="18" t="s">
        <v>1399</v>
      </c>
      <c r="B590" s="289" t="s">
        <v>869</v>
      </c>
      <c r="C590" s="290"/>
      <c r="D590" s="290"/>
      <c r="E590" s="290"/>
      <c r="F590" s="290"/>
      <c r="G590" s="290"/>
      <c r="H590" s="290"/>
      <c r="I590" s="291"/>
    </row>
    <row r="591" spans="1:9" s="35" customFormat="1" ht="15.75" hidden="1">
      <c r="A591" s="7"/>
      <c r="B591" s="92" t="s">
        <v>51</v>
      </c>
      <c r="C591" s="5"/>
      <c r="D591" s="5"/>
      <c r="E591" s="5"/>
      <c r="F591" s="5"/>
      <c r="G591" s="5"/>
      <c r="H591" s="5"/>
      <c r="I591" s="3"/>
    </row>
    <row r="592" spans="1:9" s="35" customFormat="1" ht="31.5">
      <c r="A592" s="248" t="s">
        <v>1170</v>
      </c>
      <c r="B592" s="92" t="s">
        <v>418</v>
      </c>
      <c r="C592" s="3" t="s">
        <v>43</v>
      </c>
      <c r="D592" s="5" t="s">
        <v>59</v>
      </c>
      <c r="E592" s="5">
        <v>1</v>
      </c>
      <c r="F592" s="5">
        <v>1</v>
      </c>
      <c r="G592" s="5">
        <v>1</v>
      </c>
      <c r="H592" s="8">
        <f>G592/F592*100-100</f>
        <v>0</v>
      </c>
      <c r="I592" s="3"/>
    </row>
    <row r="593" spans="1:9" s="35" customFormat="1" ht="27.75" customHeight="1">
      <c r="A593" s="18" t="s">
        <v>1400</v>
      </c>
      <c r="B593" s="289" t="s">
        <v>870</v>
      </c>
      <c r="C593" s="290"/>
      <c r="D593" s="290"/>
      <c r="E593" s="290"/>
      <c r="F593" s="290"/>
      <c r="G593" s="290"/>
      <c r="H593" s="290"/>
      <c r="I593" s="291"/>
    </row>
    <row r="594" spans="1:9" s="35" customFormat="1" ht="15.75" hidden="1">
      <c r="A594" s="7"/>
      <c r="B594" s="92" t="s">
        <v>51</v>
      </c>
      <c r="C594" s="5"/>
      <c r="D594" s="5"/>
      <c r="E594" s="5"/>
      <c r="F594" s="5"/>
      <c r="G594" s="5"/>
      <c r="H594" s="5"/>
      <c r="I594" s="3"/>
    </row>
    <row r="595" spans="1:9" s="35" customFormat="1" ht="15.75">
      <c r="A595" s="248" t="s">
        <v>1170</v>
      </c>
      <c r="B595" s="92" t="s">
        <v>419</v>
      </c>
      <c r="C595" s="3" t="s">
        <v>43</v>
      </c>
      <c r="D595" s="5" t="s">
        <v>55</v>
      </c>
      <c r="E595" s="5">
        <v>15</v>
      </c>
      <c r="F595" s="5">
        <v>15</v>
      </c>
      <c r="G595" s="5">
        <v>15</v>
      </c>
      <c r="H595" s="5">
        <f>G595/F595*100-100</f>
        <v>0</v>
      </c>
      <c r="I595" s="3"/>
    </row>
    <row r="596" spans="1:9" s="35" customFormat="1" ht="15.75" customHeight="1">
      <c r="A596" s="18" t="s">
        <v>1401</v>
      </c>
      <c r="B596" s="289" t="s">
        <v>871</v>
      </c>
      <c r="C596" s="290"/>
      <c r="D596" s="290"/>
      <c r="E596" s="290"/>
      <c r="F596" s="290"/>
      <c r="G596" s="290"/>
      <c r="H596" s="290"/>
      <c r="I596" s="291"/>
    </row>
    <row r="597" spans="1:9" s="35" customFormat="1" ht="15.75" hidden="1">
      <c r="A597" s="7"/>
      <c r="B597" s="92" t="s">
        <v>51</v>
      </c>
      <c r="C597" s="5"/>
      <c r="D597" s="5"/>
      <c r="E597" s="5"/>
      <c r="F597" s="5"/>
      <c r="G597" s="5"/>
      <c r="H597" s="5"/>
      <c r="I597" s="3"/>
    </row>
    <row r="598" spans="1:9" s="35" customFormat="1" ht="31.5">
      <c r="A598" s="248" t="s">
        <v>1170</v>
      </c>
      <c r="B598" s="92" t="s">
        <v>420</v>
      </c>
      <c r="C598" s="3" t="s">
        <v>43</v>
      </c>
      <c r="D598" s="5" t="s">
        <v>59</v>
      </c>
      <c r="E598" s="5">
        <v>4</v>
      </c>
      <c r="F598" s="5">
        <v>3</v>
      </c>
      <c r="G598" s="5">
        <v>2</v>
      </c>
      <c r="H598" s="8">
        <f>G598/F598*100-100</f>
        <v>-33.33333333333334</v>
      </c>
      <c r="I598" s="3" t="s">
        <v>421</v>
      </c>
    </row>
    <row r="599" spans="1:9" s="35" customFormat="1" ht="15.75" customHeight="1">
      <c r="A599" s="18" t="s">
        <v>435</v>
      </c>
      <c r="B599" s="277" t="s">
        <v>872</v>
      </c>
      <c r="C599" s="278"/>
      <c r="D599" s="278"/>
      <c r="E599" s="278"/>
      <c r="F599" s="278"/>
      <c r="G599" s="278"/>
      <c r="H599" s="278"/>
      <c r="I599" s="279"/>
    </row>
    <row r="600" spans="1:9" s="35" customFormat="1" ht="15.75" hidden="1">
      <c r="A600" s="7"/>
      <c r="B600" s="92" t="s">
        <v>51</v>
      </c>
      <c r="C600" s="5"/>
      <c r="D600" s="5"/>
      <c r="E600" s="5"/>
      <c r="F600" s="5"/>
      <c r="G600" s="5"/>
      <c r="H600" s="5"/>
      <c r="I600" s="3"/>
    </row>
    <row r="601" spans="1:9" s="35" customFormat="1" ht="15.75">
      <c r="A601" s="248" t="s">
        <v>1170</v>
      </c>
      <c r="B601" s="92" t="s">
        <v>422</v>
      </c>
      <c r="C601" s="3" t="s">
        <v>43</v>
      </c>
      <c r="D601" s="5" t="s">
        <v>59</v>
      </c>
      <c r="E601" s="5">
        <v>111</v>
      </c>
      <c r="F601" s="5">
        <v>115</v>
      </c>
      <c r="G601" s="5">
        <v>74</v>
      </c>
      <c r="H601" s="8">
        <f>G601/F601*100-100</f>
        <v>-35.652173913043484</v>
      </c>
      <c r="I601" s="3"/>
    </row>
    <row r="602" spans="1:9" s="35" customFormat="1" ht="29.25" customHeight="1">
      <c r="A602" s="18" t="s">
        <v>436</v>
      </c>
      <c r="B602" s="277" t="s">
        <v>873</v>
      </c>
      <c r="C602" s="278"/>
      <c r="D602" s="278"/>
      <c r="E602" s="278"/>
      <c r="F602" s="278"/>
      <c r="G602" s="278"/>
      <c r="H602" s="278"/>
      <c r="I602" s="279"/>
    </row>
    <row r="603" spans="1:9" s="35" customFormat="1" ht="15.75" hidden="1">
      <c r="A603" s="7"/>
      <c r="B603" s="92" t="s">
        <v>51</v>
      </c>
      <c r="C603" s="5"/>
      <c r="D603" s="5"/>
      <c r="E603" s="5"/>
      <c r="F603" s="5"/>
      <c r="G603" s="5"/>
      <c r="H603" s="5"/>
      <c r="I603" s="3"/>
    </row>
    <row r="604" spans="1:9" s="35" customFormat="1" ht="31.5">
      <c r="A604" s="248" t="s">
        <v>1170</v>
      </c>
      <c r="B604" s="92" t="s">
        <v>423</v>
      </c>
      <c r="C604" s="3" t="s">
        <v>43</v>
      </c>
      <c r="D604" s="5" t="s">
        <v>44</v>
      </c>
      <c r="E604" s="5">
        <v>10.6</v>
      </c>
      <c r="F604" s="5">
        <v>10.5</v>
      </c>
      <c r="G604" s="5">
        <v>12.4</v>
      </c>
      <c r="H604" s="8">
        <f>G604/F604*100-100</f>
        <v>18.095238095238102</v>
      </c>
      <c r="I604" s="3"/>
    </row>
    <row r="605" spans="1:9" s="35" customFormat="1" ht="30.75" customHeight="1">
      <c r="A605" s="18" t="s">
        <v>698</v>
      </c>
      <c r="B605" s="289" t="s">
        <v>874</v>
      </c>
      <c r="C605" s="290"/>
      <c r="D605" s="290"/>
      <c r="E605" s="290"/>
      <c r="F605" s="290"/>
      <c r="G605" s="290"/>
      <c r="H605" s="290"/>
      <c r="I605" s="291"/>
    </row>
    <row r="606" spans="1:9" s="35" customFormat="1" ht="15.75" hidden="1">
      <c r="A606" s="7"/>
      <c r="B606" s="92" t="s">
        <v>51</v>
      </c>
      <c r="C606" s="5"/>
      <c r="D606" s="5"/>
      <c r="E606" s="5"/>
      <c r="F606" s="5"/>
      <c r="G606" s="5"/>
      <c r="H606" s="5"/>
      <c r="I606" s="3"/>
    </row>
    <row r="607" spans="1:9" s="35" customFormat="1" ht="47.25">
      <c r="A607" s="248" t="s">
        <v>1170</v>
      </c>
      <c r="B607" s="92" t="s">
        <v>424</v>
      </c>
      <c r="C607" s="3" t="s">
        <v>43</v>
      </c>
      <c r="D607" s="5" t="s">
        <v>59</v>
      </c>
      <c r="E607" s="5">
        <v>0</v>
      </c>
      <c r="F607" s="5">
        <v>0</v>
      </c>
      <c r="G607" s="5">
        <v>0</v>
      </c>
      <c r="H607" s="8">
        <v>0</v>
      </c>
      <c r="I607" s="3"/>
    </row>
    <row r="608" spans="1:9" s="35" customFormat="1" ht="45.75" customHeight="1">
      <c r="A608" s="18" t="s">
        <v>1402</v>
      </c>
      <c r="B608" s="289" t="s">
        <v>875</v>
      </c>
      <c r="C608" s="290"/>
      <c r="D608" s="290"/>
      <c r="E608" s="290"/>
      <c r="F608" s="290"/>
      <c r="G608" s="290"/>
      <c r="H608" s="290"/>
      <c r="I608" s="291"/>
    </row>
    <row r="609" spans="1:9" s="35" customFormat="1" ht="15.75" hidden="1">
      <c r="A609" s="7" t="s">
        <v>696</v>
      </c>
      <c r="B609" s="92" t="s">
        <v>51</v>
      </c>
      <c r="C609" s="5"/>
      <c r="D609" s="5"/>
      <c r="E609" s="5"/>
      <c r="F609" s="5"/>
      <c r="G609" s="5"/>
      <c r="H609" s="5"/>
      <c r="I609" s="3"/>
    </row>
    <row r="610" spans="1:9" s="35" customFormat="1" ht="63">
      <c r="A610" s="248" t="s">
        <v>1170</v>
      </c>
      <c r="B610" s="92" t="s">
        <v>425</v>
      </c>
      <c r="C610" s="3" t="s">
        <v>43</v>
      </c>
      <c r="D610" s="5" t="s">
        <v>59</v>
      </c>
      <c r="E610" s="5">
        <v>0</v>
      </c>
      <c r="F610" s="5">
        <v>0</v>
      </c>
      <c r="G610" s="5">
        <v>0</v>
      </c>
      <c r="H610" s="8">
        <v>0</v>
      </c>
      <c r="I610" s="3"/>
    </row>
    <row r="611" spans="1:9" s="35" customFormat="1" ht="35.25" customHeight="1">
      <c r="A611" s="18" t="s">
        <v>1403</v>
      </c>
      <c r="B611" s="289" t="s">
        <v>876</v>
      </c>
      <c r="C611" s="290"/>
      <c r="D611" s="290"/>
      <c r="E611" s="290"/>
      <c r="F611" s="290"/>
      <c r="G611" s="290"/>
      <c r="H611" s="290"/>
      <c r="I611" s="291"/>
    </row>
    <row r="612" spans="1:9" s="35" customFormat="1" ht="15.75" hidden="1">
      <c r="A612" s="7" t="s">
        <v>697</v>
      </c>
      <c r="B612" s="92" t="s">
        <v>51</v>
      </c>
      <c r="C612" s="5"/>
      <c r="D612" s="5"/>
      <c r="E612" s="5"/>
      <c r="F612" s="5"/>
      <c r="G612" s="5"/>
      <c r="H612" s="5"/>
      <c r="I612" s="3"/>
    </row>
    <row r="613" spans="1:9" s="35" customFormat="1" ht="47.25">
      <c r="A613" s="248" t="s">
        <v>1170</v>
      </c>
      <c r="B613" s="92" t="s">
        <v>426</v>
      </c>
      <c r="C613" s="3" t="s">
        <v>43</v>
      </c>
      <c r="D613" s="5" t="s">
        <v>396</v>
      </c>
      <c r="E613" s="5">
        <v>0</v>
      </c>
      <c r="F613" s="5">
        <v>0</v>
      </c>
      <c r="G613" s="5">
        <v>0</v>
      </c>
      <c r="H613" s="8">
        <v>0</v>
      </c>
      <c r="I613" s="3"/>
    </row>
    <row r="614" spans="1:9" s="35" customFormat="1" ht="29.25" customHeight="1">
      <c r="A614" s="18" t="s">
        <v>1404</v>
      </c>
      <c r="B614" s="277" t="s">
        <v>877</v>
      </c>
      <c r="C614" s="278"/>
      <c r="D614" s="278"/>
      <c r="E614" s="278"/>
      <c r="F614" s="278"/>
      <c r="G614" s="278"/>
      <c r="H614" s="278"/>
      <c r="I614" s="279"/>
    </row>
    <row r="615" spans="1:9" s="35" customFormat="1" ht="15.75" hidden="1">
      <c r="A615" s="7"/>
      <c r="B615" s="92" t="s">
        <v>51</v>
      </c>
      <c r="C615" s="5"/>
      <c r="D615" s="5"/>
      <c r="E615" s="5"/>
      <c r="F615" s="5"/>
      <c r="G615" s="5"/>
      <c r="H615" s="5"/>
      <c r="I615" s="3"/>
    </row>
    <row r="616" spans="1:9" s="35" customFormat="1" ht="15.75">
      <c r="A616" s="248" t="s">
        <v>1170</v>
      </c>
      <c r="B616" s="92" t="s">
        <v>422</v>
      </c>
      <c r="C616" s="3" t="s">
        <v>43</v>
      </c>
      <c r="D616" s="5" t="s">
        <v>59</v>
      </c>
      <c r="E616" s="5">
        <v>111</v>
      </c>
      <c r="F616" s="5">
        <v>115</v>
      </c>
      <c r="G616" s="5">
        <v>74</v>
      </c>
      <c r="H616" s="8">
        <f>G616/F616*100-100</f>
        <v>-35.652173913043484</v>
      </c>
      <c r="I616" s="3"/>
    </row>
    <row r="617" spans="1:10" s="24" customFormat="1" ht="24" customHeight="1">
      <c r="A617" s="189" t="s">
        <v>39</v>
      </c>
      <c r="B617" s="354" t="s">
        <v>30</v>
      </c>
      <c r="C617" s="354"/>
      <c r="D617" s="354"/>
      <c r="E617" s="354"/>
      <c r="F617" s="354"/>
      <c r="G617" s="354"/>
      <c r="H617" s="354"/>
      <c r="I617" s="354"/>
      <c r="J617" s="32"/>
    </row>
    <row r="618" spans="1:9" ht="63">
      <c r="A618" s="257">
        <v>1</v>
      </c>
      <c r="B618" s="92" t="s">
        <v>134</v>
      </c>
      <c r="C618" s="3" t="s">
        <v>135</v>
      </c>
      <c r="D618" s="5" t="s">
        <v>44</v>
      </c>
      <c r="E618" s="3">
        <v>11.44</v>
      </c>
      <c r="F618" s="5">
        <v>16.32</v>
      </c>
      <c r="G618" s="3">
        <v>0</v>
      </c>
      <c r="H618" s="3">
        <v>-100</v>
      </c>
      <c r="I618" s="6" t="s">
        <v>136</v>
      </c>
    </row>
    <row r="619" spans="1:9" ht="63">
      <c r="A619" s="257">
        <v>2</v>
      </c>
      <c r="B619" s="92" t="s">
        <v>137</v>
      </c>
      <c r="C619" s="3"/>
      <c r="D619" s="5" t="s">
        <v>44</v>
      </c>
      <c r="E619" s="3">
        <v>72.3</v>
      </c>
      <c r="F619" s="5">
        <v>0</v>
      </c>
      <c r="G619" s="3">
        <v>0</v>
      </c>
      <c r="H619" s="3" t="s">
        <v>71</v>
      </c>
      <c r="I619" s="6" t="s">
        <v>71</v>
      </c>
    </row>
    <row r="620" spans="1:9" ht="31.5">
      <c r="A620" s="257">
        <v>3</v>
      </c>
      <c r="B620" s="92" t="s">
        <v>138</v>
      </c>
      <c r="C620" s="3" t="s">
        <v>141</v>
      </c>
      <c r="D620" s="5" t="s">
        <v>139</v>
      </c>
      <c r="E620" s="3">
        <v>9.28</v>
      </c>
      <c r="F620" s="5">
        <v>8.01</v>
      </c>
      <c r="G620" s="3">
        <v>0</v>
      </c>
      <c r="H620" s="3">
        <v>-100</v>
      </c>
      <c r="I620" s="6" t="s">
        <v>140</v>
      </c>
    </row>
    <row r="621" spans="1:9" ht="31.5">
      <c r="A621" s="257">
        <v>4</v>
      </c>
      <c r="B621" s="92" t="s">
        <v>142</v>
      </c>
      <c r="C621" s="3" t="s">
        <v>135</v>
      </c>
      <c r="D621" s="5" t="s">
        <v>44</v>
      </c>
      <c r="E621" s="3">
        <v>83.5</v>
      </c>
      <c r="F621" s="5">
        <v>85.1</v>
      </c>
      <c r="G621" s="266">
        <v>85.1</v>
      </c>
      <c r="H621" s="3">
        <v>0</v>
      </c>
      <c r="I621" s="6" t="s">
        <v>71</v>
      </c>
    </row>
    <row r="622" spans="1:9" ht="15.75">
      <c r="A622" s="257">
        <v>5</v>
      </c>
      <c r="B622" s="92" t="s">
        <v>156</v>
      </c>
      <c r="C622" s="3" t="s">
        <v>135</v>
      </c>
      <c r="D622" s="5" t="s">
        <v>44</v>
      </c>
      <c r="E622" s="3">
        <v>49</v>
      </c>
      <c r="F622" s="5">
        <v>54</v>
      </c>
      <c r="G622" s="266">
        <v>53.8</v>
      </c>
      <c r="H622" s="267">
        <f>G622/F622*100-100</f>
        <v>-0.3703703703703809</v>
      </c>
      <c r="I622" s="6" t="s">
        <v>1405</v>
      </c>
    </row>
    <row r="623" spans="1:9" ht="31.5">
      <c r="A623" s="257">
        <v>6</v>
      </c>
      <c r="B623" s="92" t="s">
        <v>157</v>
      </c>
      <c r="C623" s="3" t="s">
        <v>135</v>
      </c>
      <c r="D623" s="5" t="s">
        <v>143</v>
      </c>
      <c r="E623" s="3">
        <v>7.184</v>
      </c>
      <c r="F623" s="5">
        <v>2</v>
      </c>
      <c r="G623" s="266">
        <v>0</v>
      </c>
      <c r="H623" s="3">
        <v>-100</v>
      </c>
      <c r="I623" s="200" t="s">
        <v>144</v>
      </c>
    </row>
    <row r="624" spans="1:9" ht="15.75">
      <c r="A624" s="29" t="s">
        <v>114</v>
      </c>
      <c r="B624" s="286" t="s">
        <v>158</v>
      </c>
      <c r="C624" s="287"/>
      <c r="D624" s="287"/>
      <c r="E624" s="287"/>
      <c r="F624" s="287"/>
      <c r="G624" s="287"/>
      <c r="H624" s="287"/>
      <c r="I624" s="288"/>
    </row>
    <row r="625" spans="1:9" ht="31.5">
      <c r="A625" s="237">
        <v>1</v>
      </c>
      <c r="B625" s="92" t="s">
        <v>159</v>
      </c>
      <c r="C625" s="3" t="s">
        <v>43</v>
      </c>
      <c r="D625" s="5" t="s">
        <v>44</v>
      </c>
      <c r="E625" s="3">
        <v>6.25</v>
      </c>
      <c r="F625" s="5">
        <v>12.5</v>
      </c>
      <c r="G625" s="3">
        <v>12.5</v>
      </c>
      <c r="H625" s="3">
        <v>0</v>
      </c>
      <c r="I625" s="6"/>
    </row>
    <row r="626" spans="1:9" ht="15.75">
      <c r="A626" s="18" t="s">
        <v>562</v>
      </c>
      <c r="B626" s="280" t="s">
        <v>878</v>
      </c>
      <c r="C626" s="281"/>
      <c r="D626" s="281"/>
      <c r="E626" s="281"/>
      <c r="F626" s="281"/>
      <c r="G626" s="281"/>
      <c r="H626" s="281"/>
      <c r="I626" s="282"/>
    </row>
    <row r="627" spans="1:9" ht="31.5">
      <c r="A627" s="237">
        <v>1</v>
      </c>
      <c r="B627" s="92" t="s">
        <v>160</v>
      </c>
      <c r="C627" s="3" t="s">
        <v>43</v>
      </c>
      <c r="D627" s="5" t="s">
        <v>161</v>
      </c>
      <c r="E627" s="3" t="s">
        <v>162</v>
      </c>
      <c r="F627" s="5">
        <v>2</v>
      </c>
      <c r="G627" s="3">
        <v>2</v>
      </c>
      <c r="H627" s="3">
        <v>0</v>
      </c>
      <c r="I627" s="6"/>
    </row>
    <row r="628" spans="1:9" ht="15.75">
      <c r="A628" s="29" t="s">
        <v>115</v>
      </c>
      <c r="B628" s="286" t="s">
        <v>163</v>
      </c>
      <c r="C628" s="287"/>
      <c r="D628" s="287"/>
      <c r="E628" s="287"/>
      <c r="F628" s="287"/>
      <c r="G628" s="287"/>
      <c r="H628" s="287"/>
      <c r="I628" s="288"/>
    </row>
    <row r="629" spans="1:9" ht="63">
      <c r="A629" s="237">
        <v>1</v>
      </c>
      <c r="B629" s="92" t="s">
        <v>134</v>
      </c>
      <c r="C629" s="3" t="s">
        <v>43</v>
      </c>
      <c r="D629" s="5" t="s">
        <v>44</v>
      </c>
      <c r="E629" s="3">
        <v>11.44</v>
      </c>
      <c r="F629" s="5">
        <v>16.32</v>
      </c>
      <c r="G629" s="3">
        <v>0</v>
      </c>
      <c r="H629" s="3">
        <v>-100</v>
      </c>
      <c r="I629" s="6" t="s">
        <v>136</v>
      </c>
    </row>
    <row r="630" spans="1:9" ht="63">
      <c r="A630" s="237">
        <v>2</v>
      </c>
      <c r="B630" s="92" t="s">
        <v>164</v>
      </c>
      <c r="C630" s="3" t="s">
        <v>43</v>
      </c>
      <c r="D630" s="5" t="s">
        <v>44</v>
      </c>
      <c r="E630" s="3">
        <v>14.55</v>
      </c>
      <c r="F630" s="5">
        <v>18.78</v>
      </c>
      <c r="G630" s="3">
        <v>0</v>
      </c>
      <c r="H630" s="3">
        <v>-100</v>
      </c>
      <c r="I630" s="6" t="s">
        <v>136</v>
      </c>
    </row>
    <row r="631" spans="1:9" ht="15.75">
      <c r="A631" s="18" t="s">
        <v>563</v>
      </c>
      <c r="B631" s="280" t="s">
        <v>879</v>
      </c>
      <c r="C631" s="281"/>
      <c r="D631" s="281"/>
      <c r="E631" s="281"/>
      <c r="F631" s="281"/>
      <c r="G631" s="281"/>
      <c r="H631" s="281"/>
      <c r="I631" s="282"/>
    </row>
    <row r="632" spans="1:9" ht="63">
      <c r="A632" s="237">
        <v>1</v>
      </c>
      <c r="B632" s="92" t="s">
        <v>167</v>
      </c>
      <c r="C632" s="3" t="s">
        <v>43</v>
      </c>
      <c r="D632" s="5" t="s">
        <v>168</v>
      </c>
      <c r="E632" s="3">
        <v>31</v>
      </c>
      <c r="F632" s="5">
        <v>19</v>
      </c>
      <c r="G632" s="3">
        <v>0</v>
      </c>
      <c r="H632" s="3">
        <v>-100</v>
      </c>
      <c r="I632" s="6" t="s">
        <v>136</v>
      </c>
    </row>
    <row r="633" spans="1:9" ht="63">
      <c r="A633" s="237">
        <v>2</v>
      </c>
      <c r="B633" s="92" t="s">
        <v>169</v>
      </c>
      <c r="C633" s="3" t="s">
        <v>43</v>
      </c>
      <c r="D633" s="5" t="s">
        <v>170</v>
      </c>
      <c r="E633" s="3">
        <v>44449.46</v>
      </c>
      <c r="F633" s="5">
        <v>35971.68</v>
      </c>
      <c r="G633" s="3">
        <v>0</v>
      </c>
      <c r="H633" s="3">
        <v>-100</v>
      </c>
      <c r="I633" s="6" t="s">
        <v>136</v>
      </c>
    </row>
    <row r="634" spans="1:9" ht="15.75">
      <c r="A634" s="29" t="s">
        <v>116</v>
      </c>
      <c r="B634" s="286" t="s">
        <v>171</v>
      </c>
      <c r="C634" s="287"/>
      <c r="D634" s="287"/>
      <c r="E634" s="287"/>
      <c r="F634" s="287"/>
      <c r="G634" s="287"/>
      <c r="H634" s="287"/>
      <c r="I634" s="288"/>
    </row>
    <row r="635" spans="1:9" ht="63">
      <c r="A635" s="237">
        <v>1</v>
      </c>
      <c r="B635" s="92" t="s">
        <v>137</v>
      </c>
      <c r="C635" s="3" t="s">
        <v>43</v>
      </c>
      <c r="D635" s="5" t="s">
        <v>44</v>
      </c>
      <c r="E635" s="3">
        <v>72.3</v>
      </c>
      <c r="F635" s="5">
        <v>0</v>
      </c>
      <c r="G635" s="3">
        <v>0</v>
      </c>
      <c r="H635" s="3" t="s">
        <v>71</v>
      </c>
      <c r="I635" s="6" t="s">
        <v>71</v>
      </c>
    </row>
    <row r="636" spans="1:9" s="70" customFormat="1" ht="15.75" customHeight="1">
      <c r="A636" s="18" t="s">
        <v>564</v>
      </c>
      <c r="B636" s="277" t="s">
        <v>117</v>
      </c>
      <c r="C636" s="278"/>
      <c r="D636" s="278"/>
      <c r="E636" s="278"/>
      <c r="F636" s="278"/>
      <c r="G636" s="278"/>
      <c r="H636" s="278"/>
      <c r="I636" s="279"/>
    </row>
    <row r="637" spans="1:9" ht="31.5">
      <c r="A637" s="237">
        <v>1</v>
      </c>
      <c r="B637" s="92" t="s">
        <v>172</v>
      </c>
      <c r="C637" s="3" t="s">
        <v>43</v>
      </c>
      <c r="D637" s="5" t="s">
        <v>55</v>
      </c>
      <c r="E637" s="3">
        <v>815</v>
      </c>
      <c r="F637" s="5">
        <v>0</v>
      </c>
      <c r="G637" s="3">
        <v>0</v>
      </c>
      <c r="H637" s="3" t="s">
        <v>71</v>
      </c>
      <c r="I637" s="6" t="s">
        <v>71</v>
      </c>
    </row>
    <row r="638" spans="1:9" ht="31.5">
      <c r="A638" s="237">
        <v>2</v>
      </c>
      <c r="B638" s="92" t="s">
        <v>173</v>
      </c>
      <c r="C638" s="3" t="s">
        <v>43</v>
      </c>
      <c r="D638" s="5" t="s">
        <v>168</v>
      </c>
      <c r="E638" s="3">
        <v>36</v>
      </c>
      <c r="F638" s="5">
        <v>0</v>
      </c>
      <c r="G638" s="3">
        <v>0</v>
      </c>
      <c r="H638" s="3" t="s">
        <v>71</v>
      </c>
      <c r="I638" s="6" t="s">
        <v>71</v>
      </c>
    </row>
    <row r="639" spans="1:9" ht="15.75">
      <c r="A639" s="237">
        <v>3</v>
      </c>
      <c r="B639" s="92" t="s">
        <v>174</v>
      </c>
      <c r="C639" s="3" t="s">
        <v>43</v>
      </c>
      <c r="D639" s="5" t="s">
        <v>170</v>
      </c>
      <c r="E639" s="3">
        <v>13400.99</v>
      </c>
      <c r="F639" s="5">
        <v>0</v>
      </c>
      <c r="G639" s="3">
        <v>0</v>
      </c>
      <c r="H639" s="3" t="s">
        <v>71</v>
      </c>
      <c r="I639" s="6" t="s">
        <v>71</v>
      </c>
    </row>
    <row r="640" spans="1:9" ht="35.25" customHeight="1">
      <c r="A640" s="18" t="s">
        <v>565</v>
      </c>
      <c r="B640" s="277" t="s">
        <v>880</v>
      </c>
      <c r="C640" s="278"/>
      <c r="D640" s="278"/>
      <c r="E640" s="278"/>
      <c r="F640" s="278"/>
      <c r="G640" s="278"/>
      <c r="H640" s="278"/>
      <c r="I640" s="279"/>
    </row>
    <row r="641" spans="1:9" ht="15.75">
      <c r="A641" s="237">
        <v>1</v>
      </c>
      <c r="B641" s="92" t="s">
        <v>175</v>
      </c>
      <c r="C641" s="3" t="s">
        <v>43</v>
      </c>
      <c r="D641" s="5" t="s">
        <v>59</v>
      </c>
      <c r="E641" s="3">
        <v>297</v>
      </c>
      <c r="F641" s="5">
        <v>0</v>
      </c>
      <c r="G641" s="3">
        <v>0</v>
      </c>
      <c r="H641" s="3" t="s">
        <v>71</v>
      </c>
      <c r="I641" s="6" t="s">
        <v>71</v>
      </c>
    </row>
    <row r="642" spans="1:9" ht="15.75">
      <c r="A642" s="18" t="s">
        <v>566</v>
      </c>
      <c r="B642" s="280" t="s">
        <v>119</v>
      </c>
      <c r="C642" s="281"/>
      <c r="D642" s="281"/>
      <c r="E642" s="281"/>
      <c r="F642" s="281"/>
      <c r="G642" s="281"/>
      <c r="H642" s="281"/>
      <c r="I642" s="282"/>
    </row>
    <row r="643" spans="1:9" ht="31.5">
      <c r="A643" s="237">
        <v>1</v>
      </c>
      <c r="B643" s="92" t="s">
        <v>176</v>
      </c>
      <c r="C643" s="3"/>
      <c r="D643" s="5" t="s">
        <v>177</v>
      </c>
      <c r="E643" s="3">
        <v>1.58</v>
      </c>
      <c r="F643" s="5">
        <v>8.609</v>
      </c>
      <c r="G643" s="275">
        <v>9.9385</v>
      </c>
      <c r="H643" s="276">
        <f>G643/F643*100-100</f>
        <v>15.443140899059117</v>
      </c>
      <c r="I643" s="268" t="s">
        <v>178</v>
      </c>
    </row>
    <row r="644" spans="1:9" ht="15" customHeight="1">
      <c r="A644" s="18" t="s">
        <v>567</v>
      </c>
      <c r="B644" s="280" t="s">
        <v>120</v>
      </c>
      <c r="C644" s="281"/>
      <c r="D644" s="281"/>
      <c r="E644" s="281"/>
      <c r="F644" s="281"/>
      <c r="G644" s="281"/>
      <c r="H644" s="281"/>
      <c r="I644" s="282"/>
    </row>
    <row r="645" spans="1:9" ht="15.75">
      <c r="A645" s="237">
        <v>1</v>
      </c>
      <c r="B645" s="92" t="s">
        <v>179</v>
      </c>
      <c r="C645" s="3" t="s">
        <v>43</v>
      </c>
      <c r="D645" s="5" t="s">
        <v>59</v>
      </c>
      <c r="E645" s="3">
        <v>2</v>
      </c>
      <c r="F645" s="5">
        <v>0</v>
      </c>
      <c r="G645" s="3">
        <v>0</v>
      </c>
      <c r="H645" s="3" t="s">
        <v>71</v>
      </c>
      <c r="I645" s="6" t="s">
        <v>71</v>
      </c>
    </row>
    <row r="646" spans="1:9" ht="63">
      <c r="A646" s="237">
        <v>2</v>
      </c>
      <c r="B646" s="92" t="s">
        <v>180</v>
      </c>
      <c r="C646" s="3" t="s">
        <v>43</v>
      </c>
      <c r="D646" s="5" t="s">
        <v>168</v>
      </c>
      <c r="E646" s="3">
        <v>27</v>
      </c>
      <c r="F646" s="5">
        <v>34</v>
      </c>
      <c r="G646" s="3">
        <v>0</v>
      </c>
      <c r="H646" s="3">
        <v>-100</v>
      </c>
      <c r="I646" s="6" t="s">
        <v>136</v>
      </c>
    </row>
    <row r="647" spans="1:9" ht="15.75">
      <c r="A647" s="18" t="s">
        <v>1406</v>
      </c>
      <c r="B647" s="280" t="s">
        <v>121</v>
      </c>
      <c r="C647" s="281"/>
      <c r="D647" s="281"/>
      <c r="E647" s="281"/>
      <c r="F647" s="281"/>
      <c r="G647" s="281"/>
      <c r="H647" s="281"/>
      <c r="I647" s="282"/>
    </row>
    <row r="648" spans="1:9" ht="31.5">
      <c r="A648" s="237">
        <v>1</v>
      </c>
      <c r="B648" s="92" t="s">
        <v>181</v>
      </c>
      <c r="C648" s="3" t="s">
        <v>43</v>
      </c>
      <c r="D648" s="5" t="s">
        <v>143</v>
      </c>
      <c r="E648" s="3">
        <v>1.604</v>
      </c>
      <c r="F648" s="5">
        <v>1.6</v>
      </c>
      <c r="G648" s="3">
        <v>0</v>
      </c>
      <c r="H648" s="3">
        <v>-100</v>
      </c>
      <c r="I648" s="6" t="s">
        <v>144</v>
      </c>
    </row>
    <row r="649" spans="1:9" ht="24" customHeight="1">
      <c r="A649" s="29" t="s">
        <v>122</v>
      </c>
      <c r="B649" s="283" t="s">
        <v>182</v>
      </c>
      <c r="C649" s="284"/>
      <c r="D649" s="284"/>
      <c r="E649" s="284"/>
      <c r="F649" s="284"/>
      <c r="G649" s="284"/>
      <c r="H649" s="284"/>
      <c r="I649" s="285"/>
    </row>
    <row r="650" spans="1:9" ht="31.5">
      <c r="A650" s="237">
        <v>1</v>
      </c>
      <c r="B650" s="92" t="s">
        <v>183</v>
      </c>
      <c r="C650" s="3" t="s">
        <v>141</v>
      </c>
      <c r="D650" s="5" t="s">
        <v>139</v>
      </c>
      <c r="E650" s="3">
        <v>9.28</v>
      </c>
      <c r="F650" s="5">
        <v>8.01</v>
      </c>
      <c r="G650" s="3">
        <v>0</v>
      </c>
      <c r="H650" s="3">
        <v>-100</v>
      </c>
      <c r="I650" s="6" t="s">
        <v>140</v>
      </c>
    </row>
    <row r="651" spans="1:9" ht="15.75">
      <c r="A651" s="18" t="s">
        <v>568</v>
      </c>
      <c r="B651" s="280" t="s">
        <v>124</v>
      </c>
      <c r="C651" s="281"/>
      <c r="D651" s="281"/>
      <c r="E651" s="281"/>
      <c r="F651" s="281"/>
      <c r="G651" s="281"/>
      <c r="H651" s="281"/>
      <c r="I651" s="282"/>
    </row>
    <row r="652" spans="1:9" ht="34.5" customHeight="1">
      <c r="A652" s="237">
        <v>1</v>
      </c>
      <c r="B652" s="92" t="s">
        <v>185</v>
      </c>
      <c r="C652" s="3" t="s">
        <v>141</v>
      </c>
      <c r="D652" s="5" t="s">
        <v>190</v>
      </c>
      <c r="E652" s="3">
        <v>0.109</v>
      </c>
      <c r="F652" s="5">
        <v>0.107</v>
      </c>
      <c r="G652" s="3">
        <v>0</v>
      </c>
      <c r="H652" s="3">
        <v>-100</v>
      </c>
      <c r="I652" s="6" t="s">
        <v>140</v>
      </c>
    </row>
    <row r="653" spans="1:9" ht="31.5">
      <c r="A653" s="237">
        <v>2</v>
      </c>
      <c r="B653" s="92" t="s">
        <v>186</v>
      </c>
      <c r="C653" s="3" t="s">
        <v>141</v>
      </c>
      <c r="D653" s="5" t="s">
        <v>191</v>
      </c>
      <c r="E653" s="3">
        <v>21.97</v>
      </c>
      <c r="F653" s="5">
        <v>21.01</v>
      </c>
      <c r="G653" s="3">
        <v>0</v>
      </c>
      <c r="H653" s="3">
        <v>-100</v>
      </c>
      <c r="I653" s="6" t="s">
        <v>140</v>
      </c>
    </row>
    <row r="654" spans="1:9" ht="31.5">
      <c r="A654" s="237">
        <v>3</v>
      </c>
      <c r="B654" s="92" t="s">
        <v>187</v>
      </c>
      <c r="C654" s="3" t="s">
        <v>141</v>
      </c>
      <c r="D654" s="5" t="s">
        <v>192</v>
      </c>
      <c r="E654" s="3">
        <v>25.72</v>
      </c>
      <c r="F654" s="5">
        <v>26.1</v>
      </c>
      <c r="G654" s="3">
        <v>0</v>
      </c>
      <c r="H654" s="5">
        <v>-100</v>
      </c>
      <c r="I654" s="6" t="s">
        <v>140</v>
      </c>
    </row>
    <row r="655" spans="1:9" ht="31.5">
      <c r="A655" s="237">
        <v>4</v>
      </c>
      <c r="B655" s="92" t="s">
        <v>188</v>
      </c>
      <c r="C655" s="3" t="s">
        <v>141</v>
      </c>
      <c r="D655" s="5" t="s">
        <v>192</v>
      </c>
      <c r="E655" s="3">
        <v>11.12</v>
      </c>
      <c r="F655" s="5">
        <v>11.5</v>
      </c>
      <c r="G655" s="3">
        <v>0</v>
      </c>
      <c r="H655" s="3">
        <v>-100</v>
      </c>
      <c r="I655" s="6" t="s">
        <v>140</v>
      </c>
    </row>
    <row r="656" spans="1:9" ht="31.5">
      <c r="A656" s="237">
        <v>5</v>
      </c>
      <c r="B656" s="92" t="s">
        <v>189</v>
      </c>
      <c r="C656" s="3" t="s">
        <v>141</v>
      </c>
      <c r="D656" s="5" t="s">
        <v>192</v>
      </c>
      <c r="E656" s="3">
        <v>150.45</v>
      </c>
      <c r="F656" s="5">
        <v>160.53</v>
      </c>
      <c r="G656" s="3">
        <v>0</v>
      </c>
      <c r="H656" s="3">
        <v>-100</v>
      </c>
      <c r="I656" s="6" t="s">
        <v>140</v>
      </c>
    </row>
    <row r="657" spans="1:9" ht="15.75">
      <c r="A657" s="18" t="s">
        <v>569</v>
      </c>
      <c r="B657" s="280" t="s">
        <v>123</v>
      </c>
      <c r="C657" s="281"/>
      <c r="D657" s="281"/>
      <c r="E657" s="281"/>
      <c r="F657" s="281"/>
      <c r="G657" s="281"/>
      <c r="H657" s="281"/>
      <c r="I657" s="282"/>
    </row>
    <row r="658" spans="1:9" ht="36.75" customHeight="1">
      <c r="A658" s="237">
        <v>1</v>
      </c>
      <c r="B658" s="92" t="s">
        <v>193</v>
      </c>
      <c r="C658" s="3" t="s">
        <v>43</v>
      </c>
      <c r="D658" s="5" t="s">
        <v>55</v>
      </c>
      <c r="E658" s="3" t="s">
        <v>71</v>
      </c>
      <c r="F658" s="5">
        <v>1</v>
      </c>
      <c r="G658" s="3">
        <v>0</v>
      </c>
      <c r="H658" s="3">
        <v>-100</v>
      </c>
      <c r="I658" s="6" t="s">
        <v>194</v>
      </c>
    </row>
    <row r="659" spans="1:9" ht="15.75">
      <c r="A659" s="29" t="s">
        <v>125</v>
      </c>
      <c r="B659" s="286" t="s">
        <v>195</v>
      </c>
      <c r="C659" s="287"/>
      <c r="D659" s="287"/>
      <c r="E659" s="287"/>
      <c r="F659" s="287"/>
      <c r="G659" s="287"/>
      <c r="H659" s="287"/>
      <c r="I659" s="288"/>
    </row>
    <row r="660" spans="1:9" ht="31.5">
      <c r="A660" s="237">
        <v>1</v>
      </c>
      <c r="B660" s="92" t="s">
        <v>196</v>
      </c>
      <c r="C660" s="3"/>
      <c r="D660" s="5" t="s">
        <v>44</v>
      </c>
      <c r="E660" s="3">
        <v>83.5</v>
      </c>
      <c r="F660" s="5">
        <v>85.1</v>
      </c>
      <c r="G660" s="266">
        <v>85.1</v>
      </c>
      <c r="H660" s="3">
        <v>0</v>
      </c>
      <c r="I660" s="6" t="s">
        <v>71</v>
      </c>
    </row>
    <row r="661" spans="1:9" ht="15.75">
      <c r="A661" s="237">
        <v>2</v>
      </c>
      <c r="B661" s="92" t="s">
        <v>156</v>
      </c>
      <c r="C661" s="3" t="s">
        <v>43</v>
      </c>
      <c r="D661" s="5" t="s">
        <v>44</v>
      </c>
      <c r="E661" s="3">
        <v>49</v>
      </c>
      <c r="F661" s="5">
        <v>54</v>
      </c>
      <c r="G661" s="266">
        <v>53.8</v>
      </c>
      <c r="H661" s="43">
        <f>G661/F661*100-100</f>
        <v>-0.3703703703703809</v>
      </c>
      <c r="I661" s="6" t="s">
        <v>1405</v>
      </c>
    </row>
    <row r="662" spans="1:9" ht="31.5">
      <c r="A662" s="237">
        <v>3</v>
      </c>
      <c r="B662" s="92" t="s">
        <v>157</v>
      </c>
      <c r="C662" s="3"/>
      <c r="D662" s="5" t="s">
        <v>143</v>
      </c>
      <c r="E662" s="3">
        <v>7.184</v>
      </c>
      <c r="F662" s="5">
        <v>0.4</v>
      </c>
      <c r="G662" s="266">
        <v>0</v>
      </c>
      <c r="H662" s="3">
        <v>-100</v>
      </c>
      <c r="I662" s="269" t="s">
        <v>1408</v>
      </c>
    </row>
    <row r="663" spans="1:9" ht="15.75">
      <c r="A663" s="18" t="s">
        <v>570</v>
      </c>
      <c r="B663" s="280" t="s">
        <v>130</v>
      </c>
      <c r="C663" s="281"/>
      <c r="D663" s="281"/>
      <c r="E663" s="281"/>
      <c r="F663" s="281"/>
      <c r="G663" s="281"/>
      <c r="H663" s="281"/>
      <c r="I663" s="282"/>
    </row>
    <row r="664" spans="1:9" ht="31.5">
      <c r="A664" s="237">
        <v>1</v>
      </c>
      <c r="B664" s="92" t="s">
        <v>198</v>
      </c>
      <c r="C664" s="3" t="s">
        <v>43</v>
      </c>
      <c r="D664" s="5" t="s">
        <v>202</v>
      </c>
      <c r="E664" s="3">
        <v>10864</v>
      </c>
      <c r="F664" s="5">
        <v>10864</v>
      </c>
      <c r="G664" s="266">
        <v>10864</v>
      </c>
      <c r="H664" s="3">
        <v>0</v>
      </c>
      <c r="I664" s="6" t="s">
        <v>71</v>
      </c>
    </row>
    <row r="665" spans="1:9" ht="15.75">
      <c r="A665" s="237">
        <v>2</v>
      </c>
      <c r="B665" s="92" t="s">
        <v>199</v>
      </c>
      <c r="C665" s="3" t="s">
        <v>43</v>
      </c>
      <c r="D665" s="5" t="s">
        <v>203</v>
      </c>
      <c r="E665" s="3">
        <v>58.4</v>
      </c>
      <c r="F665" s="5">
        <v>60.4</v>
      </c>
      <c r="G665" s="266">
        <v>59.86</v>
      </c>
      <c r="H665" s="45">
        <f>G665/F665*100-100</f>
        <v>-0.8940397350993408</v>
      </c>
      <c r="I665" s="200" t="s">
        <v>1405</v>
      </c>
    </row>
    <row r="666" spans="1:9" ht="15.75">
      <c r="A666" s="237">
        <v>3</v>
      </c>
      <c r="B666" s="92" t="s">
        <v>200</v>
      </c>
      <c r="C666" s="3" t="s">
        <v>43</v>
      </c>
      <c r="D666" s="5" t="s">
        <v>203</v>
      </c>
      <c r="E666" s="3">
        <v>106.29</v>
      </c>
      <c r="F666" s="5">
        <v>109.98</v>
      </c>
      <c r="G666" s="266">
        <v>109.98</v>
      </c>
      <c r="H666" s="3">
        <v>0</v>
      </c>
      <c r="I666" s="6" t="s">
        <v>71</v>
      </c>
    </row>
    <row r="667" spans="1:9" ht="15.75">
      <c r="A667" s="237">
        <v>4</v>
      </c>
      <c r="B667" s="92" t="s">
        <v>201</v>
      </c>
      <c r="C667" s="3"/>
      <c r="D667" s="5" t="s">
        <v>204</v>
      </c>
      <c r="E667" s="3">
        <v>36.1</v>
      </c>
      <c r="F667" s="5">
        <v>0</v>
      </c>
      <c r="G667" s="266">
        <v>0</v>
      </c>
      <c r="H667" s="3" t="s">
        <v>71</v>
      </c>
      <c r="I667" s="6" t="s">
        <v>71</v>
      </c>
    </row>
    <row r="668" spans="1:9" ht="15.75" customHeight="1">
      <c r="A668" s="18" t="s">
        <v>571</v>
      </c>
      <c r="B668" s="277" t="s">
        <v>128</v>
      </c>
      <c r="C668" s="278"/>
      <c r="D668" s="278"/>
      <c r="E668" s="278"/>
      <c r="F668" s="278"/>
      <c r="G668" s="278"/>
      <c r="H668" s="278"/>
      <c r="I668" s="279"/>
    </row>
    <row r="669" spans="1:9" ht="15.75">
      <c r="A669" s="237">
        <v>1</v>
      </c>
      <c r="B669" s="92" t="s">
        <v>205</v>
      </c>
      <c r="C669" s="3" t="s">
        <v>141</v>
      </c>
      <c r="D669" s="5" t="s">
        <v>177</v>
      </c>
      <c r="E669" s="3">
        <v>0</v>
      </c>
      <c r="F669" s="5">
        <v>0</v>
      </c>
      <c r="G669" s="3">
        <v>0</v>
      </c>
      <c r="H669" s="3" t="s">
        <v>71</v>
      </c>
      <c r="I669" s="6" t="s">
        <v>71</v>
      </c>
    </row>
    <row r="670" spans="1:9" ht="15.75" customHeight="1">
      <c r="A670" s="18" t="s">
        <v>572</v>
      </c>
      <c r="B670" s="277" t="s">
        <v>881</v>
      </c>
      <c r="C670" s="278"/>
      <c r="D670" s="278"/>
      <c r="E670" s="278"/>
      <c r="F670" s="278"/>
      <c r="G670" s="278"/>
      <c r="H670" s="278"/>
      <c r="I670" s="279"/>
    </row>
    <row r="671" spans="1:9" ht="47.25">
      <c r="A671" s="263">
        <v>1</v>
      </c>
      <c r="B671" s="92" t="s">
        <v>206</v>
      </c>
      <c r="C671" s="3" t="s">
        <v>43</v>
      </c>
      <c r="D671" s="5" t="s">
        <v>44</v>
      </c>
      <c r="E671" s="3">
        <v>100</v>
      </c>
      <c r="F671" s="5">
        <v>100</v>
      </c>
      <c r="G671" s="3">
        <v>100</v>
      </c>
      <c r="H671" s="3">
        <v>0</v>
      </c>
      <c r="I671" s="6" t="s">
        <v>71</v>
      </c>
    </row>
    <row r="672" spans="1:9" ht="15.75" customHeight="1">
      <c r="A672" s="18" t="s">
        <v>573</v>
      </c>
      <c r="B672" s="277" t="s">
        <v>882</v>
      </c>
      <c r="C672" s="278"/>
      <c r="D672" s="278"/>
      <c r="E672" s="278"/>
      <c r="F672" s="278"/>
      <c r="G672" s="278"/>
      <c r="H672" s="278"/>
      <c r="I672" s="279"/>
    </row>
    <row r="673" spans="1:9" ht="31.5">
      <c r="A673" s="263">
        <v>1</v>
      </c>
      <c r="B673" s="92" t="s">
        <v>207</v>
      </c>
      <c r="C673" s="3" t="s">
        <v>43</v>
      </c>
      <c r="D673" s="5" t="s">
        <v>44</v>
      </c>
      <c r="E673" s="3">
        <v>100</v>
      </c>
      <c r="F673" s="5">
        <v>100</v>
      </c>
      <c r="G673" s="3">
        <v>100</v>
      </c>
      <c r="H673" s="3">
        <v>0</v>
      </c>
      <c r="I673" s="6" t="s">
        <v>71</v>
      </c>
    </row>
    <row r="674" spans="1:9" ht="15.75">
      <c r="A674" s="18" t="s">
        <v>1407</v>
      </c>
      <c r="B674" s="280" t="s">
        <v>883</v>
      </c>
      <c r="C674" s="281"/>
      <c r="D674" s="281"/>
      <c r="E674" s="281"/>
      <c r="F674" s="281"/>
      <c r="G674" s="281"/>
      <c r="H674" s="281"/>
      <c r="I674" s="282"/>
    </row>
    <row r="675" spans="1:9" ht="15.75" customHeight="1">
      <c r="A675" s="237">
        <v>1</v>
      </c>
      <c r="B675" s="92" t="s">
        <v>208</v>
      </c>
      <c r="C675" s="3" t="s">
        <v>43</v>
      </c>
      <c r="D675" s="5" t="s">
        <v>59</v>
      </c>
      <c r="E675" s="3">
        <v>2</v>
      </c>
      <c r="F675" s="5">
        <v>0</v>
      </c>
      <c r="G675" s="3">
        <v>0</v>
      </c>
      <c r="H675" s="3" t="s">
        <v>71</v>
      </c>
      <c r="I675" s="6"/>
    </row>
    <row r="676" spans="1:9" ht="31.5">
      <c r="A676" s="237">
        <v>2</v>
      </c>
      <c r="B676" s="92" t="s">
        <v>157</v>
      </c>
      <c r="C676" s="3" t="s">
        <v>43</v>
      </c>
      <c r="D676" s="5" t="s">
        <v>143</v>
      </c>
      <c r="E676" s="3">
        <v>7.184</v>
      </c>
      <c r="F676" s="5">
        <v>0.4</v>
      </c>
      <c r="G676" s="3">
        <v>0</v>
      </c>
      <c r="H676" s="3">
        <v>-100</v>
      </c>
      <c r="I676" s="269" t="s">
        <v>1408</v>
      </c>
    </row>
    <row r="677" spans="1:9" ht="33" customHeight="1">
      <c r="A677" s="14" t="s">
        <v>131</v>
      </c>
      <c r="B677" s="283" t="s">
        <v>270</v>
      </c>
      <c r="C677" s="284"/>
      <c r="D677" s="284"/>
      <c r="E677" s="284"/>
      <c r="F677" s="284"/>
      <c r="G677" s="284"/>
      <c r="H677" s="284"/>
      <c r="I677" s="285"/>
    </row>
    <row r="678" spans="1:9" ht="31.5">
      <c r="A678" s="237">
        <v>1</v>
      </c>
      <c r="B678" s="92" t="s">
        <v>209</v>
      </c>
      <c r="C678" s="3" t="s">
        <v>43</v>
      </c>
      <c r="D678" s="5" t="s">
        <v>44</v>
      </c>
      <c r="E678" s="3">
        <v>95</v>
      </c>
      <c r="F678" s="5">
        <v>95</v>
      </c>
      <c r="G678" s="3">
        <v>49</v>
      </c>
      <c r="H678" s="45">
        <f>G678/F678*100-100</f>
        <v>-48.421052631578945</v>
      </c>
      <c r="I678" s="269" t="s">
        <v>1408</v>
      </c>
    </row>
    <row r="679" spans="1:9" ht="15.75" customHeight="1">
      <c r="A679" s="18" t="s">
        <v>574</v>
      </c>
      <c r="B679" s="280" t="s">
        <v>132</v>
      </c>
      <c r="C679" s="281"/>
      <c r="D679" s="281"/>
      <c r="E679" s="281"/>
      <c r="F679" s="281"/>
      <c r="G679" s="281"/>
      <c r="H679" s="281"/>
      <c r="I679" s="282"/>
    </row>
    <row r="680" spans="1:9" ht="31.5">
      <c r="A680" s="237">
        <v>1</v>
      </c>
      <c r="B680" s="92" t="s">
        <v>210</v>
      </c>
      <c r="C680" s="3" t="s">
        <v>43</v>
      </c>
      <c r="D680" s="5" t="s">
        <v>44</v>
      </c>
      <c r="E680" s="3">
        <v>95</v>
      </c>
      <c r="F680" s="5">
        <v>95</v>
      </c>
      <c r="G680" s="3">
        <v>55</v>
      </c>
      <c r="H680" s="45">
        <f>G680/F680*100-100</f>
        <v>-42.10526315789473</v>
      </c>
      <c r="I680" s="269" t="s">
        <v>1408</v>
      </c>
    </row>
    <row r="681" spans="1:9" ht="15.75" customHeight="1">
      <c r="A681" s="18" t="s">
        <v>575</v>
      </c>
      <c r="B681" s="280" t="s">
        <v>884</v>
      </c>
      <c r="C681" s="281"/>
      <c r="D681" s="281"/>
      <c r="E681" s="281"/>
      <c r="F681" s="281"/>
      <c r="G681" s="281"/>
      <c r="H681" s="281"/>
      <c r="I681" s="282"/>
    </row>
    <row r="682" spans="1:9" ht="30.75" customHeight="1">
      <c r="A682" s="237">
        <v>1</v>
      </c>
      <c r="B682" s="92" t="s">
        <v>210</v>
      </c>
      <c r="C682" s="3" t="s">
        <v>43</v>
      </c>
      <c r="D682" s="5" t="s">
        <v>44</v>
      </c>
      <c r="E682" s="3">
        <v>95</v>
      </c>
      <c r="F682" s="5">
        <v>95</v>
      </c>
      <c r="G682" s="3">
        <v>58</v>
      </c>
      <c r="H682" s="45">
        <f>G682/F682*100-100</f>
        <v>-38.94736842105263</v>
      </c>
      <c r="I682" s="269" t="s">
        <v>1408</v>
      </c>
    </row>
    <row r="683" spans="1:9" ht="27" customHeight="1">
      <c r="A683" s="33" t="s">
        <v>737</v>
      </c>
      <c r="B683" s="319" t="s">
        <v>885</v>
      </c>
      <c r="C683" s="319"/>
      <c r="D683" s="319"/>
      <c r="E683" s="319"/>
      <c r="F683" s="319"/>
      <c r="G683" s="319"/>
      <c r="H683" s="319"/>
      <c r="I683" s="319"/>
    </row>
    <row r="684" spans="1:9" s="24" customFormat="1" ht="48.75" customHeight="1">
      <c r="A684" s="237">
        <v>1</v>
      </c>
      <c r="B684" s="92" t="s">
        <v>1409</v>
      </c>
      <c r="C684" s="3" t="s">
        <v>43</v>
      </c>
      <c r="D684" s="5" t="s">
        <v>44</v>
      </c>
      <c r="E684" s="5">
        <v>84.6</v>
      </c>
      <c r="F684" s="5">
        <v>86</v>
      </c>
      <c r="G684" s="5">
        <v>86</v>
      </c>
      <c r="H684" s="5">
        <v>0</v>
      </c>
      <c r="I684" s="3" t="s">
        <v>71</v>
      </c>
    </row>
    <row r="685" spans="1:9" s="24" customFormat="1" ht="47.25" customHeight="1">
      <c r="A685" s="237">
        <v>2</v>
      </c>
      <c r="B685" s="92" t="s">
        <v>1410</v>
      </c>
      <c r="C685" s="3" t="s">
        <v>43</v>
      </c>
      <c r="D685" s="5" t="s">
        <v>44</v>
      </c>
      <c r="E685" s="5">
        <v>65</v>
      </c>
      <c r="F685" s="5">
        <v>70</v>
      </c>
      <c r="G685" s="5">
        <v>70</v>
      </c>
      <c r="H685" s="5">
        <v>0</v>
      </c>
      <c r="I685" s="3" t="s">
        <v>71</v>
      </c>
    </row>
    <row r="686" spans="1:9" s="24" customFormat="1" ht="46.5" customHeight="1">
      <c r="A686" s="237">
        <v>3</v>
      </c>
      <c r="B686" s="92" t="s">
        <v>1411</v>
      </c>
      <c r="C686" s="3" t="s">
        <v>43</v>
      </c>
      <c r="D686" s="5" t="s">
        <v>44</v>
      </c>
      <c r="E686" s="5" t="s">
        <v>708</v>
      </c>
      <c r="F686" s="5">
        <v>91</v>
      </c>
      <c r="G686" s="5">
        <v>91</v>
      </c>
      <c r="H686" s="5">
        <v>0</v>
      </c>
      <c r="I686" s="3" t="s">
        <v>71</v>
      </c>
    </row>
    <row r="687" spans="1:10" s="24" customFormat="1" ht="15.75">
      <c r="A687" s="228" t="s">
        <v>1118</v>
      </c>
      <c r="B687" s="371" t="s">
        <v>705</v>
      </c>
      <c r="C687" s="372"/>
      <c r="D687" s="372"/>
      <c r="E687" s="372"/>
      <c r="F687" s="372"/>
      <c r="G687" s="372"/>
      <c r="H687" s="372"/>
      <c r="I687" s="373"/>
      <c r="J687" s="110"/>
    </row>
    <row r="688" spans="1:9" s="24" customFormat="1" ht="39" customHeight="1">
      <c r="A688" s="263">
        <v>1</v>
      </c>
      <c r="B688" s="92" t="s">
        <v>1409</v>
      </c>
      <c r="C688" s="3" t="s">
        <v>43</v>
      </c>
      <c r="D688" s="3" t="s">
        <v>44</v>
      </c>
      <c r="E688" s="3">
        <v>84.6</v>
      </c>
      <c r="F688" s="5">
        <v>86</v>
      </c>
      <c r="G688" s="5">
        <v>86</v>
      </c>
      <c r="H688" s="3">
        <v>0</v>
      </c>
      <c r="I688" s="3" t="s">
        <v>71</v>
      </c>
    </row>
    <row r="689" spans="1:9" s="24" customFormat="1" ht="39" customHeight="1">
      <c r="A689" s="263">
        <v>2</v>
      </c>
      <c r="B689" s="92" t="s">
        <v>1410</v>
      </c>
      <c r="C689" s="3" t="s">
        <v>43</v>
      </c>
      <c r="D689" s="3" t="s">
        <v>44</v>
      </c>
      <c r="E689" s="3">
        <v>65</v>
      </c>
      <c r="F689" s="5">
        <v>70</v>
      </c>
      <c r="G689" s="5">
        <v>70</v>
      </c>
      <c r="H689" s="3">
        <v>0</v>
      </c>
      <c r="I689" s="3" t="s">
        <v>71</v>
      </c>
    </row>
    <row r="690" spans="1:9" s="24" customFormat="1" ht="15.75">
      <c r="A690" s="270" t="s">
        <v>1119</v>
      </c>
      <c r="B690" s="292" t="s">
        <v>1412</v>
      </c>
      <c r="C690" s="293"/>
      <c r="D690" s="293"/>
      <c r="E690" s="293"/>
      <c r="F690" s="293"/>
      <c r="G690" s="293"/>
      <c r="H690" s="293"/>
      <c r="I690" s="294"/>
    </row>
    <row r="691" spans="1:9" s="24" customFormat="1" ht="15.75">
      <c r="A691" s="263">
        <v>1</v>
      </c>
      <c r="B691" s="92" t="s">
        <v>1413</v>
      </c>
      <c r="C691" s="3" t="s">
        <v>43</v>
      </c>
      <c r="D691" s="3" t="s">
        <v>706</v>
      </c>
      <c r="E691" s="5">
        <v>1300.5</v>
      </c>
      <c r="F691" s="5">
        <v>1322.1</v>
      </c>
      <c r="G691" s="5">
        <v>1322.1</v>
      </c>
      <c r="H691" s="3">
        <v>0</v>
      </c>
      <c r="I691" s="3" t="s">
        <v>71</v>
      </c>
    </row>
    <row r="692" spans="1:9" s="24" customFormat="1" ht="15.75">
      <c r="A692" s="263">
        <v>2</v>
      </c>
      <c r="B692" s="92" t="s">
        <v>1414</v>
      </c>
      <c r="C692" s="3" t="s">
        <v>43</v>
      </c>
      <c r="D692" s="3" t="s">
        <v>706</v>
      </c>
      <c r="E692" s="5">
        <v>845.3</v>
      </c>
      <c r="F692" s="5">
        <v>925.4</v>
      </c>
      <c r="G692" s="5">
        <v>925.4</v>
      </c>
      <c r="H692" s="3">
        <v>0</v>
      </c>
      <c r="I692" s="3" t="s">
        <v>71</v>
      </c>
    </row>
    <row r="693" spans="1:9" s="24" customFormat="1" ht="15.75">
      <c r="A693" s="228" t="s">
        <v>1121</v>
      </c>
      <c r="B693" s="371" t="s">
        <v>707</v>
      </c>
      <c r="C693" s="372"/>
      <c r="D693" s="372"/>
      <c r="E693" s="372"/>
      <c r="F693" s="372"/>
      <c r="G693" s="372"/>
      <c r="H693" s="372"/>
      <c r="I693" s="373"/>
    </row>
    <row r="694" spans="1:9" s="24" customFormat="1" ht="31.5">
      <c r="A694" s="263">
        <v>1</v>
      </c>
      <c r="B694" s="92" t="s">
        <v>1438</v>
      </c>
      <c r="C694" s="3" t="s">
        <v>43</v>
      </c>
      <c r="D694" s="3" t="s">
        <v>44</v>
      </c>
      <c r="E694" s="5">
        <v>90</v>
      </c>
      <c r="F694" s="5">
        <v>91</v>
      </c>
      <c r="G694" s="5">
        <v>91</v>
      </c>
      <c r="H694" s="5">
        <v>0</v>
      </c>
      <c r="I694" s="3" t="s">
        <v>71</v>
      </c>
    </row>
    <row r="695" spans="1:9" s="24" customFormat="1" ht="15.75">
      <c r="A695" s="24" t="s">
        <v>1122</v>
      </c>
      <c r="B695" s="292" t="s">
        <v>1415</v>
      </c>
      <c r="C695" s="293"/>
      <c r="D695" s="293"/>
      <c r="E695" s="293"/>
      <c r="F695" s="293"/>
      <c r="G695" s="293"/>
      <c r="H695" s="293"/>
      <c r="I695" s="294"/>
    </row>
    <row r="696" spans="1:9" s="24" customFormat="1" ht="31.5">
      <c r="A696" s="230">
        <v>1</v>
      </c>
      <c r="B696" s="241" t="s">
        <v>1439</v>
      </c>
      <c r="C696" s="3" t="s">
        <v>43</v>
      </c>
      <c r="D696" s="4" t="s">
        <v>669</v>
      </c>
      <c r="E696" s="4">
        <v>14</v>
      </c>
      <c r="F696" s="4">
        <v>8</v>
      </c>
      <c r="G696" s="4">
        <v>8</v>
      </c>
      <c r="H696" s="9">
        <v>0</v>
      </c>
      <c r="I696" s="4" t="s">
        <v>71</v>
      </c>
    </row>
    <row r="697" spans="1:9" ht="27" customHeight="1">
      <c r="A697" s="189" t="s">
        <v>40</v>
      </c>
      <c r="B697" s="354" t="s">
        <v>271</v>
      </c>
      <c r="C697" s="354"/>
      <c r="D697" s="354"/>
      <c r="E697" s="354"/>
      <c r="F697" s="354"/>
      <c r="G697" s="354"/>
      <c r="H697" s="354"/>
      <c r="I697" s="354"/>
    </row>
    <row r="698" spans="1:9" ht="31.5">
      <c r="A698" s="271" t="s">
        <v>1170</v>
      </c>
      <c r="B698" s="241" t="s">
        <v>70</v>
      </c>
      <c r="C698" s="4" t="s">
        <v>43</v>
      </c>
      <c r="D698" s="4" t="s">
        <v>44</v>
      </c>
      <c r="E698" s="4">
        <v>11.73</v>
      </c>
      <c r="F698" s="4">
        <v>20</v>
      </c>
      <c r="G698" s="4">
        <v>20.22</v>
      </c>
      <c r="H698" s="16">
        <f>(G698/F698*100)-100</f>
        <v>1.0999999999999943</v>
      </c>
      <c r="I698" s="21" t="s">
        <v>71</v>
      </c>
    </row>
    <row r="699" spans="1:9" ht="110.25">
      <c r="A699" s="271" t="s">
        <v>1171</v>
      </c>
      <c r="B699" s="241" t="s">
        <v>72</v>
      </c>
      <c r="C699" s="4" t="s">
        <v>43</v>
      </c>
      <c r="D699" s="4" t="s">
        <v>44</v>
      </c>
      <c r="E699" s="4">
        <v>95.65</v>
      </c>
      <c r="F699" s="4">
        <v>75</v>
      </c>
      <c r="G699" s="4">
        <v>100</v>
      </c>
      <c r="H699" s="16">
        <f>(G699/F699*100)-100</f>
        <v>33.333333333333314</v>
      </c>
      <c r="I699" s="21" t="s">
        <v>73</v>
      </c>
    </row>
    <row r="700" spans="1:9" ht="15.75" customHeight="1">
      <c r="A700" s="29" t="s">
        <v>213</v>
      </c>
      <c r="B700" s="323" t="s">
        <v>74</v>
      </c>
      <c r="C700" s="324"/>
      <c r="D700" s="324"/>
      <c r="E700" s="324"/>
      <c r="F700" s="324"/>
      <c r="G700" s="324"/>
      <c r="H700" s="324"/>
      <c r="I700" s="325"/>
    </row>
    <row r="701" spans="1:9" ht="31.5">
      <c r="A701" s="271" t="s">
        <v>1170</v>
      </c>
      <c r="B701" s="241" t="s">
        <v>70</v>
      </c>
      <c r="C701" s="4" t="s">
        <v>43</v>
      </c>
      <c r="D701" s="4" t="s">
        <v>44</v>
      </c>
      <c r="E701" s="4">
        <v>11.73</v>
      </c>
      <c r="F701" s="4">
        <v>20</v>
      </c>
      <c r="G701" s="4">
        <v>20.22</v>
      </c>
      <c r="H701" s="16">
        <f>(G701/F701*100)-100</f>
        <v>1.0999999999999943</v>
      </c>
      <c r="I701" s="21" t="s">
        <v>71</v>
      </c>
    </row>
    <row r="702" spans="1:9" ht="63">
      <c r="A702" s="271" t="s">
        <v>1171</v>
      </c>
      <c r="B702" s="241" t="s">
        <v>75</v>
      </c>
      <c r="C702" s="4" t="s">
        <v>43</v>
      </c>
      <c r="D702" s="4" t="s">
        <v>44</v>
      </c>
      <c r="E702" s="4">
        <v>18.91</v>
      </c>
      <c r="F702" s="4">
        <v>26</v>
      </c>
      <c r="G702" s="4">
        <v>18.7</v>
      </c>
      <c r="H702" s="16">
        <f>(G702/F702*100)-100</f>
        <v>-28.07692307692308</v>
      </c>
      <c r="I702" s="21" t="s">
        <v>76</v>
      </c>
    </row>
    <row r="703" spans="1:9" ht="35.25" customHeight="1">
      <c r="A703" s="18" t="s">
        <v>576</v>
      </c>
      <c r="B703" s="304" t="s">
        <v>886</v>
      </c>
      <c r="C703" s="305"/>
      <c r="D703" s="305"/>
      <c r="E703" s="305"/>
      <c r="F703" s="305"/>
      <c r="G703" s="305"/>
      <c r="H703" s="305"/>
      <c r="I703" s="306"/>
    </row>
    <row r="704" spans="1:9" ht="94.5">
      <c r="A704" s="271" t="s">
        <v>1170</v>
      </c>
      <c r="B704" s="241" t="s">
        <v>272</v>
      </c>
      <c r="C704" s="4" t="s">
        <v>43</v>
      </c>
      <c r="D704" s="4" t="s">
        <v>44</v>
      </c>
      <c r="E704" s="4">
        <v>77.14</v>
      </c>
      <c r="F704" s="4">
        <v>70</v>
      </c>
      <c r="G704" s="4">
        <v>68.57</v>
      </c>
      <c r="H704" s="16">
        <f>(G704/F704*100)-100</f>
        <v>-2.0428571428571587</v>
      </c>
      <c r="I704" s="21" t="s">
        <v>71</v>
      </c>
    </row>
    <row r="705" spans="1:9" ht="15.75" customHeight="1">
      <c r="A705" s="18" t="s">
        <v>577</v>
      </c>
      <c r="B705" s="304" t="s">
        <v>887</v>
      </c>
      <c r="C705" s="305"/>
      <c r="D705" s="305"/>
      <c r="E705" s="305"/>
      <c r="F705" s="305"/>
      <c r="G705" s="305"/>
      <c r="H705" s="305"/>
      <c r="I705" s="306"/>
    </row>
    <row r="706" spans="1:9" ht="47.25">
      <c r="A706" s="271" t="s">
        <v>1170</v>
      </c>
      <c r="B706" s="241" t="s">
        <v>77</v>
      </c>
      <c r="C706" s="4" t="s">
        <v>43</v>
      </c>
      <c r="D706" s="4" t="s">
        <v>44</v>
      </c>
      <c r="E706" s="4">
        <v>100</v>
      </c>
      <c r="F706" s="4">
        <v>100</v>
      </c>
      <c r="G706" s="4">
        <v>100</v>
      </c>
      <c r="H706" s="16">
        <f>(G706/F706*100)-100</f>
        <v>0</v>
      </c>
      <c r="I706" s="21" t="s">
        <v>71</v>
      </c>
    </row>
    <row r="707" spans="1:9" ht="15.75" customHeight="1">
      <c r="A707" s="18" t="s">
        <v>578</v>
      </c>
      <c r="B707" s="304" t="s">
        <v>888</v>
      </c>
      <c r="C707" s="305"/>
      <c r="D707" s="305"/>
      <c r="E707" s="305"/>
      <c r="F707" s="305"/>
      <c r="G707" s="305"/>
      <c r="H707" s="305"/>
      <c r="I707" s="306"/>
    </row>
    <row r="708" spans="1:9" ht="47.25">
      <c r="A708" s="271" t="s">
        <v>1170</v>
      </c>
      <c r="B708" s="241" t="s">
        <v>78</v>
      </c>
      <c r="C708" s="4" t="s">
        <v>43</v>
      </c>
      <c r="D708" s="4" t="s">
        <v>44</v>
      </c>
      <c r="E708" s="4">
        <v>57.46</v>
      </c>
      <c r="F708" s="4">
        <v>60</v>
      </c>
      <c r="G708" s="4">
        <v>43.53</v>
      </c>
      <c r="H708" s="16">
        <f>(G708/F708*100)-100</f>
        <v>-27.450000000000003</v>
      </c>
      <c r="I708" s="21" t="s">
        <v>71</v>
      </c>
    </row>
    <row r="709" spans="1:9" ht="15.75" customHeight="1">
      <c r="A709" s="18" t="s">
        <v>579</v>
      </c>
      <c r="B709" s="304" t="s">
        <v>889</v>
      </c>
      <c r="C709" s="305"/>
      <c r="D709" s="305"/>
      <c r="E709" s="305"/>
      <c r="F709" s="305"/>
      <c r="G709" s="305"/>
      <c r="H709" s="305"/>
      <c r="I709" s="306"/>
    </row>
    <row r="710" spans="1:9" ht="47.25">
      <c r="A710" s="229" t="s">
        <v>1170</v>
      </c>
      <c r="B710" s="241" t="s">
        <v>79</v>
      </c>
      <c r="C710" s="4" t="s">
        <v>43</v>
      </c>
      <c r="D710" s="4" t="s">
        <v>80</v>
      </c>
      <c r="E710" s="4">
        <v>32</v>
      </c>
      <c r="F710" s="4">
        <v>35</v>
      </c>
      <c r="G710" s="4">
        <v>34</v>
      </c>
      <c r="H710" s="16">
        <f>(G710/F710*100)-100</f>
        <v>-2.857142857142861</v>
      </c>
      <c r="I710" s="21" t="s">
        <v>71</v>
      </c>
    </row>
    <row r="711" spans="1:9" ht="15.75" customHeight="1">
      <c r="A711" s="18" t="s">
        <v>586</v>
      </c>
      <c r="B711" s="304" t="s">
        <v>217</v>
      </c>
      <c r="C711" s="305"/>
      <c r="D711" s="305"/>
      <c r="E711" s="305"/>
      <c r="F711" s="305"/>
      <c r="G711" s="305"/>
      <c r="H711" s="305"/>
      <c r="I711" s="306"/>
    </row>
    <row r="712" spans="1:9" ht="47.25">
      <c r="A712" s="271" t="s">
        <v>1170</v>
      </c>
      <c r="B712" s="241" t="s">
        <v>81</v>
      </c>
      <c r="C712" s="4" t="s">
        <v>43</v>
      </c>
      <c r="D712" s="4" t="s">
        <v>80</v>
      </c>
      <c r="E712" s="4">
        <v>19</v>
      </c>
      <c r="F712" s="4">
        <v>19</v>
      </c>
      <c r="G712" s="4">
        <v>19</v>
      </c>
      <c r="H712" s="16">
        <f>(G712/F712*100)-100</f>
        <v>0</v>
      </c>
      <c r="I712" s="21" t="s">
        <v>71</v>
      </c>
    </row>
    <row r="713" spans="1:9" ht="15.75" customHeight="1">
      <c r="A713" s="18" t="s">
        <v>587</v>
      </c>
      <c r="B713" s="304" t="s">
        <v>216</v>
      </c>
      <c r="C713" s="305"/>
      <c r="D713" s="305"/>
      <c r="E713" s="305"/>
      <c r="F713" s="305"/>
      <c r="G713" s="305"/>
      <c r="H713" s="305"/>
      <c r="I713" s="306"/>
    </row>
    <row r="714" spans="1:9" ht="63">
      <c r="A714" s="271" t="s">
        <v>1170</v>
      </c>
      <c r="B714" s="241" t="s">
        <v>82</v>
      </c>
      <c r="C714" s="4" t="s">
        <v>43</v>
      </c>
      <c r="D714" s="4" t="s">
        <v>44</v>
      </c>
      <c r="E714" s="4">
        <v>100</v>
      </c>
      <c r="F714" s="4">
        <v>100</v>
      </c>
      <c r="G714" s="4">
        <v>100</v>
      </c>
      <c r="H714" s="16">
        <f>(G714/F714*100)-100</f>
        <v>0</v>
      </c>
      <c r="I714" s="21" t="s">
        <v>71</v>
      </c>
    </row>
    <row r="715" spans="1:9" ht="75" customHeight="1">
      <c r="A715" s="229" t="s">
        <v>1171</v>
      </c>
      <c r="B715" s="241" t="s">
        <v>83</v>
      </c>
      <c r="C715" s="4" t="s">
        <v>43</v>
      </c>
      <c r="D715" s="4" t="s">
        <v>44</v>
      </c>
      <c r="E715" s="16">
        <f>47*100/123</f>
        <v>38.21138211382114</v>
      </c>
      <c r="F715" s="4">
        <v>75</v>
      </c>
      <c r="G715" s="16">
        <f>47*100/123</f>
        <v>38.21138211382114</v>
      </c>
      <c r="H715" s="16">
        <f>(G715/F715*100)-100</f>
        <v>-49.05149051490515</v>
      </c>
      <c r="I715" s="21" t="s">
        <v>942</v>
      </c>
    </row>
    <row r="716" spans="1:9" ht="31.5" customHeight="1">
      <c r="A716" s="18" t="s">
        <v>588</v>
      </c>
      <c r="B716" s="304" t="s">
        <v>890</v>
      </c>
      <c r="C716" s="305"/>
      <c r="D716" s="305"/>
      <c r="E716" s="305"/>
      <c r="F716" s="305"/>
      <c r="G716" s="305"/>
      <c r="H716" s="305"/>
      <c r="I716" s="306"/>
    </row>
    <row r="717" spans="1:9" ht="31.5" customHeight="1">
      <c r="A717" s="229" t="s">
        <v>1170</v>
      </c>
      <c r="B717" s="241" t="s">
        <v>1133</v>
      </c>
      <c r="C717" s="4" t="s">
        <v>43</v>
      </c>
      <c r="D717" s="4" t="s">
        <v>80</v>
      </c>
      <c r="E717" s="4">
        <v>2510</v>
      </c>
      <c r="F717" s="4">
        <v>1700</v>
      </c>
      <c r="G717" s="4">
        <v>1884</v>
      </c>
      <c r="H717" s="16">
        <f>(G717/F717*100)-100</f>
        <v>10.823529411764696</v>
      </c>
      <c r="I717" s="21" t="s">
        <v>71</v>
      </c>
    </row>
    <row r="718" spans="1:9" ht="24.75" customHeight="1">
      <c r="A718" s="29" t="s">
        <v>214</v>
      </c>
      <c r="B718" s="323" t="s">
        <v>84</v>
      </c>
      <c r="C718" s="324"/>
      <c r="D718" s="324"/>
      <c r="E718" s="324"/>
      <c r="F718" s="324"/>
      <c r="G718" s="324"/>
      <c r="H718" s="324"/>
      <c r="I718" s="325"/>
    </row>
    <row r="719" spans="1:9" ht="47.25">
      <c r="A719" s="229" t="s">
        <v>13</v>
      </c>
      <c r="B719" s="241" t="s">
        <v>274</v>
      </c>
      <c r="C719" s="4" t="s">
        <v>43</v>
      </c>
      <c r="D719" s="4" t="s">
        <v>44</v>
      </c>
      <c r="E719" s="4">
        <v>73.27</v>
      </c>
      <c r="F719" s="4">
        <v>60</v>
      </c>
      <c r="G719" s="4">
        <v>73.27</v>
      </c>
      <c r="H719" s="16">
        <f>(G719/F719*100)-100</f>
        <v>22.116666666666646</v>
      </c>
      <c r="I719" s="21" t="s">
        <v>71</v>
      </c>
    </row>
    <row r="720" spans="1:9" ht="110.25">
      <c r="A720" s="229" t="s">
        <v>1171</v>
      </c>
      <c r="B720" s="241" t="s">
        <v>85</v>
      </c>
      <c r="C720" s="4" t="s">
        <v>43</v>
      </c>
      <c r="D720" s="4" t="s">
        <v>44</v>
      </c>
      <c r="E720" s="4">
        <v>95.65</v>
      </c>
      <c r="F720" s="4">
        <v>75</v>
      </c>
      <c r="G720" s="4">
        <v>100</v>
      </c>
      <c r="H720" s="16">
        <f>(G720/F720*100)-100</f>
        <v>33.333333333333314</v>
      </c>
      <c r="I720" s="21" t="s">
        <v>73</v>
      </c>
    </row>
    <row r="721" spans="1:9" ht="25.5" customHeight="1">
      <c r="A721" s="18" t="s">
        <v>589</v>
      </c>
      <c r="B721" s="304" t="s">
        <v>891</v>
      </c>
      <c r="C721" s="305"/>
      <c r="D721" s="305"/>
      <c r="E721" s="305"/>
      <c r="F721" s="305"/>
      <c r="G721" s="305"/>
      <c r="H721" s="305"/>
      <c r="I721" s="306"/>
    </row>
    <row r="722" spans="1:9" ht="31.5">
      <c r="A722" s="271" t="s">
        <v>1170</v>
      </c>
      <c r="B722" s="241" t="s">
        <v>86</v>
      </c>
      <c r="C722" s="4" t="s">
        <v>43</v>
      </c>
      <c r="D722" s="4" t="s">
        <v>87</v>
      </c>
      <c r="E722" s="46">
        <v>113883</v>
      </c>
      <c r="F722" s="4">
        <v>65000</v>
      </c>
      <c r="G722" s="46">
        <v>87053</v>
      </c>
      <c r="H722" s="16">
        <f>(G722/F722*100)-100</f>
        <v>33.9276923076923</v>
      </c>
      <c r="I722" s="21" t="s">
        <v>88</v>
      </c>
    </row>
    <row r="723" spans="1:9" ht="31.5" customHeight="1">
      <c r="A723" s="18" t="s">
        <v>590</v>
      </c>
      <c r="B723" s="304" t="s">
        <v>892</v>
      </c>
      <c r="C723" s="305"/>
      <c r="D723" s="305"/>
      <c r="E723" s="305"/>
      <c r="F723" s="305"/>
      <c r="G723" s="305"/>
      <c r="H723" s="305"/>
      <c r="I723" s="306"/>
    </row>
    <row r="724" spans="1:9" ht="78.75">
      <c r="A724" s="271" t="s">
        <v>1170</v>
      </c>
      <c r="B724" s="241" t="s">
        <v>273</v>
      </c>
      <c r="C724" s="4" t="s">
        <v>43</v>
      </c>
      <c r="D724" s="4" t="s">
        <v>44</v>
      </c>
      <c r="E724" s="4">
        <v>45</v>
      </c>
      <c r="F724" s="4">
        <v>80</v>
      </c>
      <c r="G724" s="4">
        <v>45</v>
      </c>
      <c r="H724" s="16">
        <f>(G724/F724*100)-100</f>
        <v>-43.75</v>
      </c>
      <c r="I724" s="21" t="s">
        <v>943</v>
      </c>
    </row>
    <row r="725" spans="1:9" ht="28.5" customHeight="1">
      <c r="A725" s="13" t="s">
        <v>31</v>
      </c>
      <c r="B725" s="354" t="s">
        <v>275</v>
      </c>
      <c r="C725" s="354"/>
      <c r="D725" s="354"/>
      <c r="E725" s="354"/>
      <c r="F725" s="354"/>
      <c r="G725" s="354"/>
      <c r="H725" s="354"/>
      <c r="I725" s="354"/>
    </row>
    <row r="726" spans="1:9" ht="47.25">
      <c r="A726" s="263">
        <v>1</v>
      </c>
      <c r="B726" s="92" t="s">
        <v>254</v>
      </c>
      <c r="C726" s="4" t="s">
        <v>43</v>
      </c>
      <c r="D726" s="3" t="s">
        <v>44</v>
      </c>
      <c r="E726" s="191">
        <v>79</v>
      </c>
      <c r="F726" s="191">
        <v>95</v>
      </c>
      <c r="G726" s="191">
        <v>0</v>
      </c>
      <c r="H726" s="191">
        <f>G726/F726*100-100</f>
        <v>-100</v>
      </c>
      <c r="I726" s="192" t="s">
        <v>1416</v>
      </c>
    </row>
    <row r="727" spans="1:9" ht="31.5">
      <c r="A727" s="263">
        <v>2</v>
      </c>
      <c r="B727" s="92" t="s">
        <v>246</v>
      </c>
      <c r="C727" s="4" t="s">
        <v>43</v>
      </c>
      <c r="D727" s="3" t="s">
        <v>247</v>
      </c>
      <c r="E727" s="191">
        <v>15117.4</v>
      </c>
      <c r="F727" s="191">
        <v>12700</v>
      </c>
      <c r="G727" s="191">
        <v>10955</v>
      </c>
      <c r="H727" s="272">
        <f aca="true" t="shared" si="8" ref="H727:H732">G727/F727*100-100</f>
        <v>-13.740157480314963</v>
      </c>
      <c r="I727" s="192"/>
    </row>
    <row r="728" spans="1:9" ht="31.5">
      <c r="A728" s="263">
        <v>3</v>
      </c>
      <c r="B728" s="92" t="s">
        <v>248</v>
      </c>
      <c r="C728" s="4" t="s">
        <v>43</v>
      </c>
      <c r="D728" s="3" t="s">
        <v>247</v>
      </c>
      <c r="E728" s="191">
        <v>8911.4</v>
      </c>
      <c r="F728" s="191">
        <v>6000</v>
      </c>
      <c r="G728" s="191">
        <v>6144.4</v>
      </c>
      <c r="H728" s="272">
        <f t="shared" si="8"/>
        <v>2.4066666666666663</v>
      </c>
      <c r="I728" s="192"/>
    </row>
    <row r="729" spans="1:9" ht="31.5">
      <c r="A729" s="263">
        <v>4</v>
      </c>
      <c r="B729" s="92" t="s">
        <v>249</v>
      </c>
      <c r="C729" s="4" t="s">
        <v>43</v>
      </c>
      <c r="D729" s="3" t="s">
        <v>247</v>
      </c>
      <c r="E729" s="193">
        <v>168504</v>
      </c>
      <c r="F729" s="191">
        <v>133800</v>
      </c>
      <c r="G729" s="191">
        <v>166785</v>
      </c>
      <c r="H729" s="272">
        <f t="shared" si="8"/>
        <v>24.652466367713004</v>
      </c>
      <c r="I729" s="191"/>
    </row>
    <row r="730" spans="1:9" ht="31.5">
      <c r="A730" s="263">
        <v>5</v>
      </c>
      <c r="B730" s="92" t="s">
        <v>251</v>
      </c>
      <c r="C730" s="4" t="s">
        <v>43</v>
      </c>
      <c r="D730" s="3" t="s">
        <v>247</v>
      </c>
      <c r="E730" s="193">
        <v>4820</v>
      </c>
      <c r="F730" s="191">
        <v>29216</v>
      </c>
      <c r="G730" s="191">
        <v>5548</v>
      </c>
      <c r="H730" s="272">
        <f t="shared" si="8"/>
        <v>-81.01040525739322</v>
      </c>
      <c r="I730" s="191"/>
    </row>
    <row r="731" spans="1:9" ht="47.25">
      <c r="A731" s="263">
        <v>6</v>
      </c>
      <c r="B731" s="92" t="s">
        <v>252</v>
      </c>
      <c r="C731" s="4" t="s">
        <v>43</v>
      </c>
      <c r="D731" s="3" t="s">
        <v>44</v>
      </c>
      <c r="E731" s="191">
        <v>96.28</v>
      </c>
      <c r="F731" s="191">
        <v>96.28</v>
      </c>
      <c r="G731" s="191">
        <v>96.28</v>
      </c>
      <c r="H731" s="272">
        <f t="shared" si="8"/>
        <v>0</v>
      </c>
      <c r="I731" s="191"/>
    </row>
    <row r="732" spans="1:9" ht="31.5">
      <c r="A732" s="263">
        <v>7</v>
      </c>
      <c r="B732" s="92" t="s">
        <v>253</v>
      </c>
      <c r="C732" s="4" t="s">
        <v>43</v>
      </c>
      <c r="D732" s="3" t="s">
        <v>44</v>
      </c>
      <c r="E732" s="191">
        <v>88.2</v>
      </c>
      <c r="F732" s="191">
        <v>95</v>
      </c>
      <c r="G732" s="191">
        <v>0</v>
      </c>
      <c r="H732" s="272">
        <f t="shared" si="8"/>
        <v>-100</v>
      </c>
      <c r="I732" s="192" t="s">
        <v>1416</v>
      </c>
    </row>
    <row r="733" spans="1:9" ht="18.75" customHeight="1">
      <c r="A733" s="15" t="s">
        <v>295</v>
      </c>
      <c r="B733" s="366" t="s">
        <v>1420</v>
      </c>
      <c r="C733" s="366"/>
      <c r="D733" s="366"/>
      <c r="E733" s="366"/>
      <c r="F733" s="366"/>
      <c r="G733" s="366"/>
      <c r="H733" s="366"/>
      <c r="I733" s="366"/>
    </row>
    <row r="734" spans="1:9" ht="47.25" customHeight="1">
      <c r="A734" s="263">
        <v>1</v>
      </c>
      <c r="B734" s="92" t="s">
        <v>254</v>
      </c>
      <c r="C734" s="4" t="s">
        <v>43</v>
      </c>
      <c r="D734" s="3" t="s">
        <v>44</v>
      </c>
      <c r="E734" s="191">
        <v>79</v>
      </c>
      <c r="F734" s="191">
        <v>95</v>
      </c>
      <c r="G734" s="191">
        <v>0</v>
      </c>
      <c r="H734" s="272">
        <f>G734/F734*100-100</f>
        <v>-100</v>
      </c>
      <c r="I734" s="192" t="s">
        <v>1416</v>
      </c>
    </row>
    <row r="735" spans="1:9" ht="31.5">
      <c r="A735" s="263">
        <v>2</v>
      </c>
      <c r="B735" s="92" t="s">
        <v>246</v>
      </c>
      <c r="C735" s="4" t="s">
        <v>43</v>
      </c>
      <c r="D735" s="3" t="s">
        <v>1417</v>
      </c>
      <c r="E735" s="191">
        <v>15117.4</v>
      </c>
      <c r="F735" s="191">
        <v>12700</v>
      </c>
      <c r="G735" s="191">
        <v>10954.5</v>
      </c>
      <c r="H735" s="272">
        <f>G735/F735*100-100</f>
        <v>-13.744094488188978</v>
      </c>
      <c r="I735" s="192"/>
    </row>
    <row r="736" spans="1:9" ht="47.25" customHeight="1">
      <c r="A736" s="263">
        <v>3</v>
      </c>
      <c r="B736" s="92" t="s">
        <v>248</v>
      </c>
      <c r="C736" s="4" t="s">
        <v>43</v>
      </c>
      <c r="D736" s="3" t="s">
        <v>1417</v>
      </c>
      <c r="E736" s="191">
        <v>8911.4</v>
      </c>
      <c r="F736" s="191">
        <v>6000</v>
      </c>
      <c r="G736" s="191">
        <v>6144.4</v>
      </c>
      <c r="H736" s="272">
        <f>G736/F736*100-100</f>
        <v>2.4066666666666663</v>
      </c>
      <c r="I736" s="192"/>
    </row>
    <row r="737" spans="1:9" ht="15.75" customHeight="1">
      <c r="A737" s="18" t="s">
        <v>591</v>
      </c>
      <c r="B737" s="277" t="s">
        <v>893</v>
      </c>
      <c r="C737" s="278"/>
      <c r="D737" s="278"/>
      <c r="E737" s="278"/>
      <c r="F737" s="278"/>
      <c r="G737" s="278"/>
      <c r="H737" s="278"/>
      <c r="I737" s="279"/>
    </row>
    <row r="738" spans="1:9" ht="63">
      <c r="A738" s="263">
        <v>1</v>
      </c>
      <c r="B738" s="92" t="s">
        <v>894</v>
      </c>
      <c r="C738" s="3" t="s">
        <v>43</v>
      </c>
      <c r="D738" s="3" t="s">
        <v>202</v>
      </c>
      <c r="E738" s="3">
        <v>51</v>
      </c>
      <c r="F738" s="191">
        <v>41</v>
      </c>
      <c r="G738" s="191">
        <v>49</v>
      </c>
      <c r="H738" s="272">
        <f>G738/F738*100-100</f>
        <v>19.51219512195121</v>
      </c>
      <c r="I738" s="192" t="s">
        <v>255</v>
      </c>
    </row>
    <row r="739" spans="1:9" ht="79.5" customHeight="1">
      <c r="A739" s="263">
        <v>2</v>
      </c>
      <c r="B739" s="92" t="s">
        <v>895</v>
      </c>
      <c r="C739" s="3" t="s">
        <v>43</v>
      </c>
      <c r="D739" s="3" t="s">
        <v>256</v>
      </c>
      <c r="E739" s="3">
        <v>15</v>
      </c>
      <c r="F739" s="191">
        <v>15</v>
      </c>
      <c r="G739" s="191">
        <v>10</v>
      </c>
      <c r="H739" s="272">
        <f>ROUND(G739/F739*100,2)-100</f>
        <v>-33.33</v>
      </c>
      <c r="I739" s="192" t="s">
        <v>1418</v>
      </c>
    </row>
    <row r="740" spans="1:9" ht="36.75" customHeight="1">
      <c r="A740" s="263">
        <v>3</v>
      </c>
      <c r="B740" s="92" t="s">
        <v>896</v>
      </c>
      <c r="C740" s="3" t="s">
        <v>43</v>
      </c>
      <c r="D740" s="3" t="s">
        <v>44</v>
      </c>
      <c r="E740" s="3">
        <v>14.29</v>
      </c>
      <c r="F740" s="191">
        <v>95</v>
      </c>
      <c r="G740" s="191">
        <v>66.7</v>
      </c>
      <c r="H740" s="272">
        <f>G740/F740*100-100</f>
        <v>-29.78947368421052</v>
      </c>
      <c r="I740" s="192" t="s">
        <v>729</v>
      </c>
    </row>
    <row r="741" spans="1:9" ht="63">
      <c r="A741" s="263">
        <v>4</v>
      </c>
      <c r="B741" s="92" t="s">
        <v>897</v>
      </c>
      <c r="C741" s="3" t="s">
        <v>43</v>
      </c>
      <c r="D741" s="3" t="s">
        <v>257</v>
      </c>
      <c r="E741" s="3">
        <v>13</v>
      </c>
      <c r="F741" s="191">
        <v>15</v>
      </c>
      <c r="G741" s="191">
        <v>2</v>
      </c>
      <c r="H741" s="191">
        <f>ROUND(G741/F741*100,2)-100</f>
        <v>-86.67</v>
      </c>
      <c r="I741" s="192" t="s">
        <v>730</v>
      </c>
    </row>
    <row r="742" spans="1:9" ht="88.5" customHeight="1">
      <c r="A742" s="263">
        <v>5</v>
      </c>
      <c r="B742" s="92" t="s">
        <v>898</v>
      </c>
      <c r="C742" s="3" t="s">
        <v>43</v>
      </c>
      <c r="D742" s="3" t="s">
        <v>202</v>
      </c>
      <c r="E742" s="3">
        <v>1</v>
      </c>
      <c r="F742" s="191">
        <v>2</v>
      </c>
      <c r="G742" s="191">
        <v>2</v>
      </c>
      <c r="H742" s="191">
        <f>ROUND(G742/F742*100,2)-100</f>
        <v>0</v>
      </c>
      <c r="I742" s="192"/>
    </row>
    <row r="743" spans="1:9" ht="33.75" customHeight="1">
      <c r="A743" s="263">
        <v>6</v>
      </c>
      <c r="B743" s="92" t="s">
        <v>899</v>
      </c>
      <c r="C743" s="3" t="s">
        <v>43</v>
      </c>
      <c r="D743" s="3" t="s">
        <v>202</v>
      </c>
      <c r="E743" s="3" t="s">
        <v>71</v>
      </c>
      <c r="F743" s="191" t="s">
        <v>71</v>
      </c>
      <c r="G743" s="191" t="s">
        <v>71</v>
      </c>
      <c r="H743" s="191" t="s">
        <v>71</v>
      </c>
      <c r="I743" s="192" t="s">
        <v>258</v>
      </c>
    </row>
    <row r="744" spans="1:9" ht="47.25">
      <c r="A744" s="263">
        <v>7</v>
      </c>
      <c r="B744" s="92" t="s">
        <v>900</v>
      </c>
      <c r="C744" s="3" t="s">
        <v>43</v>
      </c>
      <c r="D744" s="3" t="s">
        <v>44</v>
      </c>
      <c r="E744" s="3">
        <v>100</v>
      </c>
      <c r="F744" s="191">
        <v>100</v>
      </c>
      <c r="G744" s="191">
        <v>0</v>
      </c>
      <c r="H744" s="191">
        <f>ROUND(G744/F744*100,2)-100</f>
        <v>-100</v>
      </c>
      <c r="I744" s="192" t="s">
        <v>259</v>
      </c>
    </row>
    <row r="745" spans="1:9" ht="27" customHeight="1">
      <c r="A745" s="18" t="s">
        <v>593</v>
      </c>
      <c r="B745" s="277" t="s">
        <v>901</v>
      </c>
      <c r="C745" s="278"/>
      <c r="D745" s="278"/>
      <c r="E745" s="278"/>
      <c r="F745" s="278"/>
      <c r="G745" s="278"/>
      <c r="H745" s="278"/>
      <c r="I745" s="279"/>
    </row>
    <row r="746" spans="1:9" ht="31.5">
      <c r="A746" s="263">
        <v>1</v>
      </c>
      <c r="B746" s="92" t="s">
        <v>902</v>
      </c>
      <c r="C746" s="3" t="s">
        <v>43</v>
      </c>
      <c r="D746" s="3" t="s">
        <v>44</v>
      </c>
      <c r="E746" s="191">
        <v>122.7</v>
      </c>
      <c r="F746" s="191">
        <v>95</v>
      </c>
      <c r="G746" s="191">
        <v>80.56</v>
      </c>
      <c r="H746" s="191">
        <f>ROUND(G746/F746*100,2)-100</f>
        <v>-15.200000000000003</v>
      </c>
      <c r="I746" s="191" t="s">
        <v>1422</v>
      </c>
    </row>
    <row r="747" spans="1:9" ht="30.75" customHeight="1">
      <c r="A747" s="18" t="s">
        <v>594</v>
      </c>
      <c r="B747" s="277" t="s">
        <v>903</v>
      </c>
      <c r="C747" s="278"/>
      <c r="D747" s="278"/>
      <c r="E747" s="278"/>
      <c r="F747" s="278"/>
      <c r="G747" s="278"/>
      <c r="H747" s="278"/>
      <c r="I747" s="279"/>
    </row>
    <row r="748" spans="1:9" ht="31.5">
      <c r="A748" s="263">
        <v>1</v>
      </c>
      <c r="B748" s="92" t="s">
        <v>904</v>
      </c>
      <c r="C748" s="3" t="s">
        <v>43</v>
      </c>
      <c r="D748" s="3" t="s">
        <v>202</v>
      </c>
      <c r="E748" s="3" t="s">
        <v>71</v>
      </c>
      <c r="F748" s="3" t="s">
        <v>71</v>
      </c>
      <c r="G748" s="3" t="s">
        <v>71</v>
      </c>
      <c r="H748" s="3" t="s">
        <v>71</v>
      </c>
      <c r="I748" s="6" t="s">
        <v>258</v>
      </c>
    </row>
    <row r="749" spans="1:9" ht="15.75">
      <c r="A749" s="18" t="s">
        <v>595</v>
      </c>
      <c r="B749" s="280" t="s">
        <v>905</v>
      </c>
      <c r="C749" s="281"/>
      <c r="D749" s="281"/>
      <c r="E749" s="281"/>
      <c r="F749" s="281"/>
      <c r="G749" s="281"/>
      <c r="H749" s="281"/>
      <c r="I749" s="282"/>
    </row>
    <row r="750" spans="1:9" ht="31.5">
      <c r="A750" s="263">
        <v>1</v>
      </c>
      <c r="B750" s="92" t="s">
        <v>906</v>
      </c>
      <c r="C750" s="3"/>
      <c r="D750" s="3" t="s">
        <v>202</v>
      </c>
      <c r="E750" s="3">
        <v>1</v>
      </c>
      <c r="F750" s="3" t="s">
        <v>71</v>
      </c>
      <c r="G750" s="3" t="s">
        <v>71</v>
      </c>
      <c r="H750" s="3" t="s">
        <v>71</v>
      </c>
      <c r="I750" s="6" t="s">
        <v>258</v>
      </c>
    </row>
    <row r="751" spans="1:9" ht="15.75">
      <c r="A751" s="29" t="s">
        <v>296</v>
      </c>
      <c r="B751" s="286" t="s">
        <v>1419</v>
      </c>
      <c r="C751" s="287"/>
      <c r="D751" s="287"/>
      <c r="E751" s="287"/>
      <c r="F751" s="287"/>
      <c r="G751" s="287"/>
      <c r="H751" s="287"/>
      <c r="I751" s="288"/>
    </row>
    <row r="752" spans="1:9" ht="31.5" customHeight="1">
      <c r="A752" s="263">
        <v>1</v>
      </c>
      <c r="B752" s="92" t="s">
        <v>249</v>
      </c>
      <c r="C752" s="3" t="s">
        <v>43</v>
      </c>
      <c r="D752" s="3" t="s">
        <v>250</v>
      </c>
      <c r="E752" s="47">
        <v>168504</v>
      </c>
      <c r="F752" s="191">
        <v>133800</v>
      </c>
      <c r="G752" s="191">
        <v>166785</v>
      </c>
      <c r="H752" s="191">
        <f>ROUND(G752/F752*100,2)-100</f>
        <v>24.650000000000006</v>
      </c>
      <c r="I752" s="192" t="s">
        <v>1423</v>
      </c>
    </row>
    <row r="753" spans="1:9" ht="37.5" customHeight="1">
      <c r="A753" s="263">
        <v>2</v>
      </c>
      <c r="B753" s="92" t="s">
        <v>251</v>
      </c>
      <c r="C753" s="3" t="s">
        <v>43</v>
      </c>
      <c r="D753" s="3" t="s">
        <v>250</v>
      </c>
      <c r="E753" s="47">
        <v>4820</v>
      </c>
      <c r="F753" s="191">
        <v>26216</v>
      </c>
      <c r="G753" s="191">
        <v>5548</v>
      </c>
      <c r="H753" s="191">
        <f>ROUND(G753/F753*100,2)-100</f>
        <v>-78.84</v>
      </c>
      <c r="I753" s="192" t="s">
        <v>1424</v>
      </c>
    </row>
    <row r="754" spans="1:9" ht="47.25">
      <c r="A754" s="263">
        <v>3</v>
      </c>
      <c r="B754" s="92" t="s">
        <v>907</v>
      </c>
      <c r="C754" s="3" t="s">
        <v>43</v>
      </c>
      <c r="D754" s="3" t="s">
        <v>44</v>
      </c>
      <c r="E754" s="3">
        <v>96.28</v>
      </c>
      <c r="F754" s="191">
        <v>96.28</v>
      </c>
      <c r="G754" s="191">
        <v>96.28</v>
      </c>
      <c r="H754" s="191">
        <f>ROUND(G754/F754*100,2)-100</f>
        <v>0</v>
      </c>
      <c r="I754" s="192"/>
    </row>
    <row r="755" spans="1:9" ht="26.25" customHeight="1">
      <c r="A755" s="18" t="s">
        <v>599</v>
      </c>
      <c r="B755" s="277" t="s">
        <v>908</v>
      </c>
      <c r="C755" s="278"/>
      <c r="D755" s="278"/>
      <c r="E755" s="278"/>
      <c r="F755" s="278"/>
      <c r="G755" s="278"/>
      <c r="H755" s="278"/>
      <c r="I755" s="279"/>
    </row>
    <row r="756" spans="1:9" ht="42.75" customHeight="1">
      <c r="A756" s="263">
        <v>1</v>
      </c>
      <c r="B756" s="92" t="s">
        <v>910</v>
      </c>
      <c r="C756" s="3" t="s">
        <v>43</v>
      </c>
      <c r="D756" s="3" t="s">
        <v>202</v>
      </c>
      <c r="E756" s="3">
        <v>42</v>
      </c>
      <c r="F756" s="191">
        <v>35</v>
      </c>
      <c r="G756" s="191">
        <v>42</v>
      </c>
      <c r="H756" s="191">
        <f>ROUND(G756/F756*100,2)-100</f>
        <v>20</v>
      </c>
      <c r="I756" s="192"/>
    </row>
    <row r="757" spans="1:9" ht="45.75" customHeight="1">
      <c r="A757" s="263">
        <v>2</v>
      </c>
      <c r="B757" s="92" t="s">
        <v>911</v>
      </c>
      <c r="C757" s="3" t="s">
        <v>43</v>
      </c>
      <c r="D757" s="3" t="s">
        <v>202</v>
      </c>
      <c r="E757" s="3">
        <v>44</v>
      </c>
      <c r="F757" s="191">
        <v>35</v>
      </c>
      <c r="G757" s="191">
        <v>83</v>
      </c>
      <c r="H757" s="191">
        <f>ROUND(G757/F757*100,2)-100</f>
        <v>137.14</v>
      </c>
      <c r="I757" s="192" t="s">
        <v>1425</v>
      </c>
    </row>
    <row r="758" spans="1:9" ht="29.25" customHeight="1">
      <c r="A758" s="263">
        <v>3</v>
      </c>
      <c r="B758" s="92" t="s">
        <v>909</v>
      </c>
      <c r="C758" s="3" t="s">
        <v>43</v>
      </c>
      <c r="D758" s="3" t="s">
        <v>202</v>
      </c>
      <c r="E758" s="3">
        <v>42</v>
      </c>
      <c r="F758" s="191">
        <v>35</v>
      </c>
      <c r="G758" s="191">
        <v>42</v>
      </c>
      <c r="H758" s="191">
        <f>ROUND(G758/F758*100,2)-100</f>
        <v>20</v>
      </c>
      <c r="I758" s="192"/>
    </row>
    <row r="759" spans="1:9" ht="56.25" customHeight="1">
      <c r="A759" s="263">
        <v>4</v>
      </c>
      <c r="B759" s="92" t="s">
        <v>912</v>
      </c>
      <c r="C759" s="3" t="s">
        <v>43</v>
      </c>
      <c r="D759" s="3" t="s">
        <v>202</v>
      </c>
      <c r="E759" s="3">
        <v>668</v>
      </c>
      <c r="F759" s="191">
        <v>35</v>
      </c>
      <c r="G759" s="191">
        <v>987</v>
      </c>
      <c r="H759" s="191" t="s">
        <v>1426</v>
      </c>
      <c r="I759" s="192" t="s">
        <v>260</v>
      </c>
    </row>
    <row r="760" spans="1:9" ht="15.75" customHeight="1">
      <c r="A760" s="18" t="s">
        <v>600</v>
      </c>
      <c r="B760" s="277" t="s">
        <v>913</v>
      </c>
      <c r="C760" s="278"/>
      <c r="D760" s="278"/>
      <c r="E760" s="278"/>
      <c r="F760" s="278"/>
      <c r="G760" s="278"/>
      <c r="H760" s="278"/>
      <c r="I760" s="279"/>
    </row>
    <row r="761" spans="1:9" ht="31.5">
      <c r="A761" s="263">
        <v>1</v>
      </c>
      <c r="B761" s="92" t="s">
        <v>914</v>
      </c>
      <c r="C761" s="3" t="s">
        <v>43</v>
      </c>
      <c r="D761" s="3" t="s">
        <v>202</v>
      </c>
      <c r="E761" s="3" t="s">
        <v>71</v>
      </c>
      <c r="F761" s="3" t="s">
        <v>71</v>
      </c>
      <c r="G761" s="3" t="s">
        <v>71</v>
      </c>
      <c r="H761" s="3" t="s">
        <v>71</v>
      </c>
      <c r="I761" s="6" t="s">
        <v>258</v>
      </c>
    </row>
    <row r="762" spans="1:9" ht="15.75">
      <c r="A762" s="29" t="s">
        <v>297</v>
      </c>
      <c r="B762" s="286" t="s">
        <v>261</v>
      </c>
      <c r="C762" s="287"/>
      <c r="D762" s="287"/>
      <c r="E762" s="287"/>
      <c r="F762" s="287"/>
      <c r="G762" s="287"/>
      <c r="H762" s="287"/>
      <c r="I762" s="288"/>
    </row>
    <row r="763" spans="1:9" ht="31.5">
      <c r="A763" s="3">
        <v>1</v>
      </c>
      <c r="B763" s="92" t="s">
        <v>915</v>
      </c>
      <c r="C763" s="3" t="s">
        <v>43</v>
      </c>
      <c r="D763" s="3" t="s">
        <v>44</v>
      </c>
      <c r="E763" s="3">
        <v>88.2</v>
      </c>
      <c r="F763" s="3">
        <v>95</v>
      </c>
      <c r="G763" s="3" t="s">
        <v>71</v>
      </c>
      <c r="H763" s="3" t="s">
        <v>71</v>
      </c>
      <c r="I763" s="6" t="s">
        <v>262</v>
      </c>
    </row>
    <row r="764" spans="1:9" ht="36" customHeight="1">
      <c r="A764" s="18" t="s">
        <v>602</v>
      </c>
      <c r="B764" s="277" t="s">
        <v>916</v>
      </c>
      <c r="C764" s="278"/>
      <c r="D764" s="278"/>
      <c r="E764" s="278"/>
      <c r="F764" s="278"/>
      <c r="G764" s="278"/>
      <c r="H764" s="278"/>
      <c r="I764" s="279"/>
    </row>
    <row r="765" spans="1:9" ht="54.75" customHeight="1">
      <c r="A765" s="263">
        <v>1</v>
      </c>
      <c r="B765" s="92" t="s">
        <v>917</v>
      </c>
      <c r="C765" s="3" t="s">
        <v>43</v>
      </c>
      <c r="D765" s="3" t="s">
        <v>1429</v>
      </c>
      <c r="E765" s="3">
        <v>327</v>
      </c>
      <c r="F765" s="191">
        <v>200</v>
      </c>
      <c r="G765" s="191">
        <v>185</v>
      </c>
      <c r="H765" s="191">
        <f>ROUND(G765/F765*100,2)-100</f>
        <v>-7.5</v>
      </c>
      <c r="I765" s="192" t="s">
        <v>1427</v>
      </c>
    </row>
    <row r="766" spans="1:9" ht="31.5">
      <c r="A766" s="263">
        <v>2</v>
      </c>
      <c r="B766" s="92" t="s">
        <v>918</v>
      </c>
      <c r="C766" s="3" t="s">
        <v>43</v>
      </c>
      <c r="D766" s="3" t="s">
        <v>1429</v>
      </c>
      <c r="E766" s="3">
        <v>25</v>
      </c>
      <c r="F766" s="191">
        <v>30</v>
      </c>
      <c r="G766" s="191">
        <v>24</v>
      </c>
      <c r="H766" s="191">
        <f>ROUND(G766/F766*100,2)-100</f>
        <v>-20</v>
      </c>
      <c r="I766" s="192" t="s">
        <v>1428</v>
      </c>
    </row>
    <row r="767" spans="1:9" ht="54" customHeight="1">
      <c r="A767" s="263">
        <v>3</v>
      </c>
      <c r="B767" s="92" t="s">
        <v>919</v>
      </c>
      <c r="C767" s="3" t="s">
        <v>43</v>
      </c>
      <c r="D767" s="3" t="s">
        <v>44</v>
      </c>
      <c r="E767" s="3">
        <v>100</v>
      </c>
      <c r="F767" s="191">
        <v>100</v>
      </c>
      <c r="G767" s="191" t="s">
        <v>71</v>
      </c>
      <c r="H767" s="191" t="s">
        <v>71</v>
      </c>
      <c r="I767" s="192" t="s">
        <v>263</v>
      </c>
    </row>
    <row r="768" spans="1:9" ht="15.75">
      <c r="A768" s="263">
        <v>4</v>
      </c>
      <c r="B768" s="92" t="s">
        <v>920</v>
      </c>
      <c r="C768" s="3" t="s">
        <v>43</v>
      </c>
      <c r="D768" s="3" t="s">
        <v>44</v>
      </c>
      <c r="E768" s="3">
        <v>95.2</v>
      </c>
      <c r="F768" s="3">
        <v>95</v>
      </c>
      <c r="G768" s="191" t="s">
        <v>71</v>
      </c>
      <c r="H768" s="191" t="s">
        <v>71</v>
      </c>
      <c r="I768" s="192" t="s">
        <v>751</v>
      </c>
    </row>
    <row r="769" spans="1:9" ht="35.25" customHeight="1">
      <c r="A769" s="18" t="s">
        <v>603</v>
      </c>
      <c r="B769" s="277" t="s">
        <v>133</v>
      </c>
      <c r="C769" s="278"/>
      <c r="D769" s="278"/>
      <c r="E769" s="278"/>
      <c r="F769" s="278"/>
      <c r="G769" s="278"/>
      <c r="H769" s="278"/>
      <c r="I769" s="279"/>
    </row>
    <row r="770" spans="1:9" ht="31.5">
      <c r="A770" s="263">
        <v>1</v>
      </c>
      <c r="B770" s="92" t="s">
        <v>921</v>
      </c>
      <c r="C770" s="3" t="s">
        <v>43</v>
      </c>
      <c r="D770" s="3" t="s">
        <v>44</v>
      </c>
      <c r="E770" s="3">
        <v>149.05</v>
      </c>
      <c r="F770" s="3">
        <v>95</v>
      </c>
      <c r="G770" s="3">
        <v>124.75</v>
      </c>
      <c r="H770" s="43">
        <f>G770/F770*100-100</f>
        <v>31.31578947368422</v>
      </c>
      <c r="I770" s="6" t="s">
        <v>1430</v>
      </c>
    </row>
    <row r="771" spans="1:9" ht="15.75" customHeight="1">
      <c r="A771" s="18" t="s">
        <v>1421</v>
      </c>
      <c r="B771" s="277" t="s">
        <v>903</v>
      </c>
      <c r="C771" s="278"/>
      <c r="D771" s="278"/>
      <c r="E771" s="278"/>
      <c r="F771" s="278"/>
      <c r="G771" s="278"/>
      <c r="H771" s="278"/>
      <c r="I771" s="279"/>
    </row>
    <row r="772" spans="1:9" ht="24.75" customHeight="1">
      <c r="A772" s="263">
        <v>1</v>
      </c>
      <c r="B772" s="92" t="s">
        <v>922</v>
      </c>
      <c r="C772" s="3" t="s">
        <v>43</v>
      </c>
      <c r="D772" s="3" t="s">
        <v>264</v>
      </c>
      <c r="E772" s="3">
        <v>2</v>
      </c>
      <c r="F772" s="3" t="s">
        <v>71</v>
      </c>
      <c r="G772" s="3" t="s">
        <v>71</v>
      </c>
      <c r="H772" s="3" t="s">
        <v>71</v>
      </c>
      <c r="I772" s="6" t="s">
        <v>265</v>
      </c>
    </row>
    <row r="773" spans="1:9" ht="22.5" customHeight="1">
      <c r="A773" s="189" t="s">
        <v>32</v>
      </c>
      <c r="B773" s="354" t="s">
        <v>41</v>
      </c>
      <c r="C773" s="354"/>
      <c r="D773" s="354"/>
      <c r="E773" s="354"/>
      <c r="F773" s="354"/>
      <c r="G773" s="354"/>
      <c r="H773" s="354"/>
      <c r="I773" s="354"/>
    </row>
    <row r="774" spans="1:9" ht="39" customHeight="1">
      <c r="A774" s="230">
        <v>1</v>
      </c>
      <c r="B774" s="245" t="s">
        <v>298</v>
      </c>
      <c r="C774" s="227" t="s">
        <v>43</v>
      </c>
      <c r="D774" s="49" t="s">
        <v>44</v>
      </c>
      <c r="E774" s="9">
        <v>71</v>
      </c>
      <c r="F774" s="9">
        <v>74</v>
      </c>
      <c r="G774" s="9">
        <v>74</v>
      </c>
      <c r="H774" s="10">
        <f>G774/F774*100-100</f>
        <v>0</v>
      </c>
      <c r="I774" s="21"/>
    </row>
    <row r="775" spans="1:9" ht="33.75" customHeight="1">
      <c r="A775" s="18" t="s">
        <v>605</v>
      </c>
      <c r="B775" s="374" t="s">
        <v>305</v>
      </c>
      <c r="C775" s="375"/>
      <c r="D775" s="375"/>
      <c r="E775" s="375"/>
      <c r="F775" s="375"/>
      <c r="G775" s="375"/>
      <c r="H775" s="375"/>
      <c r="I775" s="376"/>
    </row>
    <row r="776" spans="1:9" ht="35.25" customHeight="1">
      <c r="A776" s="230">
        <v>1</v>
      </c>
      <c r="B776" s="246" t="s">
        <v>299</v>
      </c>
      <c r="C776" s="227" t="s">
        <v>43</v>
      </c>
      <c r="D776" s="49" t="s">
        <v>300</v>
      </c>
      <c r="E776" s="9">
        <v>1</v>
      </c>
      <c r="F776" s="9">
        <v>2</v>
      </c>
      <c r="G776" s="9">
        <v>2</v>
      </c>
      <c r="H776" s="9">
        <f>G776/F776*100-100</f>
        <v>0</v>
      </c>
      <c r="I776" s="21"/>
    </row>
    <row r="777" spans="1:9" ht="49.5" customHeight="1">
      <c r="A777" s="230">
        <v>2</v>
      </c>
      <c r="B777" s="246" t="s">
        <v>301</v>
      </c>
      <c r="C777" s="227" t="s">
        <v>43</v>
      </c>
      <c r="D777" s="49" t="s">
        <v>300</v>
      </c>
      <c r="E777" s="9">
        <v>1</v>
      </c>
      <c r="F777" s="9">
        <v>2</v>
      </c>
      <c r="G777" s="9">
        <v>2</v>
      </c>
      <c r="H777" s="9">
        <f>G777/F777*100-100</f>
        <v>0</v>
      </c>
      <c r="I777" s="21"/>
    </row>
    <row r="778" spans="1:9" ht="36.75" customHeight="1">
      <c r="A778" s="18" t="s">
        <v>606</v>
      </c>
      <c r="B778" s="377" t="s">
        <v>306</v>
      </c>
      <c r="C778" s="378"/>
      <c r="D778" s="378"/>
      <c r="E778" s="378"/>
      <c r="F778" s="378"/>
      <c r="G778" s="378"/>
      <c r="H778" s="378"/>
      <c r="I778" s="379"/>
    </row>
    <row r="779" spans="1:9" ht="47.25">
      <c r="A779" s="232">
        <v>1</v>
      </c>
      <c r="B779" s="246" t="s">
        <v>301</v>
      </c>
      <c r="C779" s="227" t="s">
        <v>43</v>
      </c>
      <c r="D779" s="49" t="s">
        <v>300</v>
      </c>
      <c r="E779" s="9">
        <v>1</v>
      </c>
      <c r="F779" s="9">
        <v>2</v>
      </c>
      <c r="G779" s="9">
        <v>2</v>
      </c>
      <c r="H779" s="9">
        <f>G779/F779*100-100</f>
        <v>0</v>
      </c>
      <c r="I779" s="21"/>
    </row>
    <row r="780" spans="1:9" ht="39.75" customHeight="1">
      <c r="A780" s="232">
        <v>2</v>
      </c>
      <c r="B780" s="246" t="s">
        <v>299</v>
      </c>
      <c r="C780" s="227" t="s">
        <v>43</v>
      </c>
      <c r="D780" s="49" t="s">
        <v>300</v>
      </c>
      <c r="E780" s="9">
        <v>1</v>
      </c>
      <c r="F780" s="9">
        <v>2</v>
      </c>
      <c r="G780" s="9">
        <v>2</v>
      </c>
      <c r="H780" s="9">
        <f>G780/F780*100-100</f>
        <v>0</v>
      </c>
      <c r="I780" s="21"/>
    </row>
    <row r="781" spans="1:9" ht="18.75" customHeight="1">
      <c r="A781" s="18" t="s">
        <v>607</v>
      </c>
      <c r="B781" s="377" t="s">
        <v>307</v>
      </c>
      <c r="C781" s="378"/>
      <c r="D781" s="378"/>
      <c r="E781" s="378"/>
      <c r="F781" s="378"/>
      <c r="G781" s="378"/>
      <c r="H781" s="378"/>
      <c r="I781" s="379"/>
    </row>
    <row r="782" spans="1:9" ht="31.5">
      <c r="A782" s="232">
        <v>1</v>
      </c>
      <c r="B782" s="246" t="s">
        <v>302</v>
      </c>
      <c r="C782" s="227" t="s">
        <v>43</v>
      </c>
      <c r="D782" s="49" t="s">
        <v>303</v>
      </c>
      <c r="E782" s="9">
        <v>0</v>
      </c>
      <c r="F782" s="9">
        <v>2</v>
      </c>
      <c r="G782" s="9">
        <v>0</v>
      </c>
      <c r="H782" s="9">
        <f>G782/F782*100-100</f>
        <v>-100</v>
      </c>
      <c r="I782" s="21" t="s">
        <v>727</v>
      </c>
    </row>
    <row r="783" spans="1:9" ht="30" customHeight="1">
      <c r="A783" s="18" t="s">
        <v>1431</v>
      </c>
      <c r="B783" s="377" t="s">
        <v>923</v>
      </c>
      <c r="C783" s="378"/>
      <c r="D783" s="378"/>
      <c r="E783" s="378"/>
      <c r="F783" s="378"/>
      <c r="G783" s="378"/>
      <c r="H783" s="378"/>
      <c r="I783" s="379"/>
    </row>
    <row r="784" spans="1:9" ht="15.75">
      <c r="A784" s="232">
        <v>1</v>
      </c>
      <c r="B784" s="246" t="s">
        <v>304</v>
      </c>
      <c r="C784" s="227" t="s">
        <v>43</v>
      </c>
      <c r="D784" s="49" t="s">
        <v>44</v>
      </c>
      <c r="E784" s="9">
        <v>81.9</v>
      </c>
      <c r="F784" s="9">
        <v>81.9</v>
      </c>
      <c r="G784" s="9">
        <v>81.9</v>
      </c>
      <c r="H784" s="9">
        <f>G784/F784*100-100</f>
        <v>0</v>
      </c>
      <c r="I784" s="21"/>
    </row>
    <row r="785" spans="1:9" ht="15.75" customHeight="1">
      <c r="A785" s="18" t="s">
        <v>1432</v>
      </c>
      <c r="B785" s="377" t="s">
        <v>924</v>
      </c>
      <c r="C785" s="378"/>
      <c r="D785" s="378"/>
      <c r="E785" s="378"/>
      <c r="F785" s="378"/>
      <c r="G785" s="378"/>
      <c r="H785" s="378"/>
      <c r="I785" s="379"/>
    </row>
    <row r="786" spans="1:9" ht="15.75">
      <c r="A786" s="232">
        <v>1</v>
      </c>
      <c r="B786" s="246" t="s">
        <v>304</v>
      </c>
      <c r="C786" s="227" t="s">
        <v>43</v>
      </c>
      <c r="D786" s="49" t="s">
        <v>44</v>
      </c>
      <c r="E786" s="9">
        <v>81.9</v>
      </c>
      <c r="F786" s="9">
        <v>81.9</v>
      </c>
      <c r="G786" s="9">
        <v>81.9</v>
      </c>
      <c r="H786" s="9">
        <f>G786/F786*100-100</f>
        <v>0</v>
      </c>
      <c r="I786" s="21"/>
    </row>
    <row r="787" spans="1:9" ht="15.75">
      <c r="A787" s="201"/>
      <c r="B787" s="247"/>
      <c r="C787" s="201"/>
      <c r="D787" s="201"/>
      <c r="E787" s="201"/>
      <c r="F787" s="201"/>
      <c r="G787" s="201"/>
      <c r="H787" s="201"/>
      <c r="I787" s="202"/>
    </row>
    <row r="788" spans="1:9" ht="15.75">
      <c r="A788" s="201"/>
      <c r="B788" s="247"/>
      <c r="C788" s="201"/>
      <c r="D788" s="201"/>
      <c r="E788" s="201"/>
      <c r="F788" s="201"/>
      <c r="G788" s="201"/>
      <c r="H788" s="201"/>
      <c r="I788" s="202"/>
    </row>
    <row r="789" spans="1:9" ht="15.75">
      <c r="A789" s="201"/>
      <c r="B789" s="247"/>
      <c r="C789" s="201"/>
      <c r="D789" s="201"/>
      <c r="E789" s="201"/>
      <c r="F789" s="201"/>
      <c r="G789" s="201"/>
      <c r="H789" s="201"/>
      <c r="I789" s="202"/>
    </row>
    <row r="790" spans="1:9" ht="15.75">
      <c r="A790" s="201"/>
      <c r="B790" s="247"/>
      <c r="C790" s="201"/>
      <c r="D790" s="201"/>
      <c r="E790" s="201"/>
      <c r="F790" s="201"/>
      <c r="G790" s="201"/>
      <c r="H790" s="201"/>
      <c r="I790" s="202"/>
    </row>
    <row r="791" spans="1:9" ht="15.75">
      <c r="A791" s="201"/>
      <c r="B791" s="247"/>
      <c r="C791" s="201"/>
      <c r="D791" s="201"/>
      <c r="E791" s="201"/>
      <c r="F791" s="201"/>
      <c r="G791" s="201"/>
      <c r="H791" s="201"/>
      <c r="I791" s="202"/>
    </row>
    <row r="792" spans="1:9" ht="15.75">
      <c r="A792" s="201"/>
      <c r="B792" s="247"/>
      <c r="C792" s="201"/>
      <c r="D792" s="201"/>
      <c r="E792" s="201"/>
      <c r="F792" s="201"/>
      <c r="G792" s="201"/>
      <c r="H792" s="201"/>
      <c r="I792" s="202"/>
    </row>
    <row r="793" spans="1:9" ht="15.75">
      <c r="A793" s="201"/>
      <c r="B793" s="247"/>
      <c r="C793" s="201"/>
      <c r="D793" s="201"/>
      <c r="E793" s="201"/>
      <c r="F793" s="201"/>
      <c r="G793" s="201"/>
      <c r="H793" s="201"/>
      <c r="I793" s="202"/>
    </row>
    <row r="794" spans="1:9" ht="15.75">
      <c r="A794" s="201"/>
      <c r="B794" s="247"/>
      <c r="C794" s="201"/>
      <c r="D794" s="201"/>
      <c r="E794" s="201"/>
      <c r="F794" s="201"/>
      <c r="G794" s="201"/>
      <c r="H794" s="201"/>
      <c r="I794" s="202"/>
    </row>
    <row r="795" spans="1:9" ht="15.75">
      <c r="A795" s="201"/>
      <c r="B795" s="247"/>
      <c r="C795" s="201"/>
      <c r="D795" s="201"/>
      <c r="E795" s="201"/>
      <c r="F795" s="201"/>
      <c r="G795" s="201"/>
      <c r="H795" s="201"/>
      <c r="I795" s="202"/>
    </row>
    <row r="796" spans="1:9" ht="15.75">
      <c r="A796" s="201"/>
      <c r="B796" s="247"/>
      <c r="C796" s="201"/>
      <c r="D796" s="201"/>
      <c r="E796" s="201"/>
      <c r="F796" s="201"/>
      <c r="G796" s="201"/>
      <c r="H796" s="201"/>
      <c r="I796" s="202"/>
    </row>
    <row r="797" spans="1:9" ht="15.75">
      <c r="A797" s="201"/>
      <c r="B797" s="247"/>
      <c r="C797" s="201"/>
      <c r="D797" s="201"/>
      <c r="E797" s="201"/>
      <c r="F797" s="201"/>
      <c r="G797" s="201"/>
      <c r="H797" s="201"/>
      <c r="I797" s="202"/>
    </row>
    <row r="798" spans="1:9" ht="15.75">
      <c r="A798" s="201"/>
      <c r="B798" s="247"/>
      <c r="C798" s="201"/>
      <c r="D798" s="201"/>
      <c r="E798" s="201"/>
      <c r="F798" s="201"/>
      <c r="G798" s="201"/>
      <c r="H798" s="201"/>
      <c r="I798" s="202"/>
    </row>
    <row r="799" spans="1:9" ht="15.75">
      <c r="A799" s="201"/>
      <c r="B799" s="247"/>
      <c r="C799" s="201"/>
      <c r="D799" s="201"/>
      <c r="E799" s="201"/>
      <c r="F799" s="201"/>
      <c r="G799" s="201"/>
      <c r="H799" s="201"/>
      <c r="I799" s="202"/>
    </row>
    <row r="800" spans="1:9" ht="15.75">
      <c r="A800" s="201"/>
      <c r="B800" s="247"/>
      <c r="C800" s="201"/>
      <c r="D800" s="201"/>
      <c r="E800" s="201"/>
      <c r="F800" s="201"/>
      <c r="G800" s="201"/>
      <c r="H800" s="201"/>
      <c r="I800" s="202"/>
    </row>
    <row r="801" spans="1:9" ht="15.75">
      <c r="A801" s="201"/>
      <c r="B801" s="247"/>
      <c r="C801" s="201"/>
      <c r="D801" s="201"/>
      <c r="E801" s="201"/>
      <c r="F801" s="201"/>
      <c r="G801" s="201"/>
      <c r="H801" s="201"/>
      <c r="I801" s="202"/>
    </row>
    <row r="802" spans="1:9" ht="15.75">
      <c r="A802" s="201"/>
      <c r="B802" s="247"/>
      <c r="C802" s="201"/>
      <c r="D802" s="201"/>
      <c r="E802" s="201"/>
      <c r="F802" s="201"/>
      <c r="G802" s="201"/>
      <c r="H802" s="201"/>
      <c r="I802" s="202"/>
    </row>
    <row r="803" spans="1:9" ht="15.75">
      <c r="A803" s="201"/>
      <c r="B803" s="247"/>
      <c r="C803" s="201"/>
      <c r="D803" s="201"/>
      <c r="E803" s="201"/>
      <c r="F803" s="201"/>
      <c r="G803" s="201"/>
      <c r="H803" s="201"/>
      <c r="I803" s="202"/>
    </row>
    <row r="804" spans="1:9" ht="15.75">
      <c r="A804" s="201"/>
      <c r="B804" s="247"/>
      <c r="C804" s="201"/>
      <c r="D804" s="201"/>
      <c r="E804" s="201"/>
      <c r="F804" s="201"/>
      <c r="G804" s="201"/>
      <c r="H804" s="201"/>
      <c r="I804" s="202"/>
    </row>
    <row r="805" spans="1:9" ht="15.75">
      <c r="A805" s="201"/>
      <c r="B805" s="247"/>
      <c r="C805" s="201"/>
      <c r="D805" s="201"/>
      <c r="E805" s="201"/>
      <c r="F805" s="201"/>
      <c r="G805" s="201"/>
      <c r="H805" s="201"/>
      <c r="I805" s="202"/>
    </row>
    <row r="806" spans="1:9" ht="15.75">
      <c r="A806" s="201"/>
      <c r="B806" s="247"/>
      <c r="C806" s="201"/>
      <c r="D806" s="201"/>
      <c r="E806" s="201"/>
      <c r="F806" s="201"/>
      <c r="G806" s="201"/>
      <c r="H806" s="201"/>
      <c r="I806" s="202"/>
    </row>
    <row r="807" spans="1:9" ht="15.75">
      <c r="A807" s="201"/>
      <c r="B807" s="247"/>
      <c r="C807" s="201"/>
      <c r="D807" s="201"/>
      <c r="E807" s="201"/>
      <c r="F807" s="201"/>
      <c r="G807" s="201"/>
      <c r="H807" s="201"/>
      <c r="I807" s="202"/>
    </row>
    <row r="808" spans="1:9" ht="15.75">
      <c r="A808" s="201"/>
      <c r="B808" s="247"/>
      <c r="C808" s="201"/>
      <c r="D808" s="201"/>
      <c r="E808" s="201"/>
      <c r="F808" s="201"/>
      <c r="G808" s="201"/>
      <c r="H808" s="201"/>
      <c r="I808" s="202"/>
    </row>
    <row r="809" spans="1:9" ht="15.75">
      <c r="A809" s="201"/>
      <c r="B809" s="247"/>
      <c r="C809" s="201"/>
      <c r="D809" s="201"/>
      <c r="E809" s="201"/>
      <c r="F809" s="201"/>
      <c r="G809" s="201"/>
      <c r="H809" s="201"/>
      <c r="I809" s="202"/>
    </row>
  </sheetData>
  <sheetProtection/>
  <mergeCells count="296">
    <mergeCell ref="B202:I202"/>
    <mergeCell ref="B208:I208"/>
    <mergeCell ref="B206:I206"/>
    <mergeCell ref="B204:I204"/>
    <mergeCell ref="B210:I210"/>
    <mergeCell ref="B219:I219"/>
    <mergeCell ref="B217:I217"/>
    <mergeCell ref="B215:I215"/>
    <mergeCell ref="B213:I213"/>
    <mergeCell ref="B190:I190"/>
    <mergeCell ref="B200:I200"/>
    <mergeCell ref="B198:I198"/>
    <mergeCell ref="B196:I196"/>
    <mergeCell ref="B194:I194"/>
    <mergeCell ref="B171:I171"/>
    <mergeCell ref="B173:I173"/>
    <mergeCell ref="B175:I175"/>
    <mergeCell ref="B177:I177"/>
    <mergeCell ref="B179:I179"/>
    <mergeCell ref="B132:I132"/>
    <mergeCell ref="B181:I181"/>
    <mergeCell ref="B158:I158"/>
    <mergeCell ref="B160:I160"/>
    <mergeCell ref="B162:I162"/>
    <mergeCell ref="B156:I156"/>
    <mergeCell ref="B165:I165"/>
    <mergeCell ref="B169:I169"/>
    <mergeCell ref="B50:I50"/>
    <mergeCell ref="B52:I52"/>
    <mergeCell ref="B54:I54"/>
    <mergeCell ref="B56:I56"/>
    <mergeCell ref="B60:I60"/>
    <mergeCell ref="B117:I117"/>
    <mergeCell ref="B62:I62"/>
    <mergeCell ref="B75:I75"/>
    <mergeCell ref="B78:I78"/>
    <mergeCell ref="B81:I81"/>
    <mergeCell ref="B35:I35"/>
    <mergeCell ref="B37:I37"/>
    <mergeCell ref="B39:I39"/>
    <mergeCell ref="B42:I42"/>
    <mergeCell ref="B44:I44"/>
    <mergeCell ref="B46:I46"/>
    <mergeCell ref="B15:I15"/>
    <mergeCell ref="B22:I22"/>
    <mergeCell ref="B19:I19"/>
    <mergeCell ref="B31:I31"/>
    <mergeCell ref="B29:I29"/>
    <mergeCell ref="B33:I33"/>
    <mergeCell ref="B86:I86"/>
    <mergeCell ref="B88:I88"/>
    <mergeCell ref="B94:I94"/>
    <mergeCell ref="B98:I98"/>
    <mergeCell ref="B101:I101"/>
    <mergeCell ref="B103:I103"/>
    <mergeCell ref="B105:I105"/>
    <mergeCell ref="B576:I576"/>
    <mergeCell ref="B122:I122"/>
    <mergeCell ref="B125:I125"/>
    <mergeCell ref="B127:I127"/>
    <mergeCell ref="B130:I130"/>
    <mergeCell ref="B478:I478"/>
    <mergeCell ref="B486:I486"/>
    <mergeCell ref="B492:I492"/>
    <mergeCell ref="B498:I498"/>
    <mergeCell ref="B713:I713"/>
    <mergeCell ref="B547:I547"/>
    <mergeCell ref="B716:I716"/>
    <mergeCell ref="B718:I718"/>
    <mergeCell ref="B723:I723"/>
    <mergeCell ref="B721:I721"/>
    <mergeCell ref="B580:I580"/>
    <mergeCell ref="B584:I584"/>
    <mergeCell ref="B596:I596"/>
    <mergeCell ref="B599:I599"/>
    <mergeCell ref="B705:I705"/>
    <mergeCell ref="B707:I707"/>
    <mergeCell ref="B709:I709"/>
    <mergeCell ref="B617:I617"/>
    <mergeCell ref="B683:I683"/>
    <mergeCell ref="B711:I711"/>
    <mergeCell ref="B679:I679"/>
    <mergeCell ref="B681:I681"/>
    <mergeCell ref="B697:I697"/>
    <mergeCell ref="B703:I703"/>
    <mergeCell ref="B771:I771"/>
    <mergeCell ref="B769:I769"/>
    <mergeCell ref="B775:I775"/>
    <mergeCell ref="B773:I773"/>
    <mergeCell ref="B778:I778"/>
    <mergeCell ref="B785:I785"/>
    <mergeCell ref="B783:I783"/>
    <mergeCell ref="B781:I781"/>
    <mergeCell ref="B764:I764"/>
    <mergeCell ref="B762:I762"/>
    <mergeCell ref="B760:I760"/>
    <mergeCell ref="B755:I755"/>
    <mergeCell ref="B687:I687"/>
    <mergeCell ref="B690:I690"/>
    <mergeCell ref="B693:I693"/>
    <mergeCell ref="B695:I695"/>
    <mergeCell ref="B700:I700"/>
    <mergeCell ref="B733:I733"/>
    <mergeCell ref="B737:I737"/>
    <mergeCell ref="B751:I751"/>
    <mergeCell ref="B749:I749"/>
    <mergeCell ref="B747:I747"/>
    <mergeCell ref="B745:I745"/>
    <mergeCell ref="B725:I725"/>
    <mergeCell ref="B670:I670"/>
    <mergeCell ref="B677:I677"/>
    <mergeCell ref="B672:I672"/>
    <mergeCell ref="B674:I674"/>
    <mergeCell ref="B602:I602"/>
    <mergeCell ref="B151:I151"/>
    <mergeCell ref="B153:I153"/>
    <mergeCell ref="B476:I476"/>
    <mergeCell ref="B341:I341"/>
    <mergeCell ref="B351:I351"/>
    <mergeCell ref="B113:I113"/>
    <mergeCell ref="B115:I115"/>
    <mergeCell ref="B183:I183"/>
    <mergeCell ref="B365:I365"/>
    <mergeCell ref="B363:I363"/>
    <mergeCell ref="B221:I221"/>
    <mergeCell ref="B135:I135"/>
    <mergeCell ref="B138:I138"/>
    <mergeCell ref="B323:I323"/>
    <mergeCell ref="B335:I335"/>
    <mergeCell ref="A84:I84"/>
    <mergeCell ref="B8:I8"/>
    <mergeCell ref="B107:I107"/>
    <mergeCell ref="B109:I109"/>
    <mergeCell ref="B149:I149"/>
    <mergeCell ref="B66:I66"/>
    <mergeCell ref="B140:I140"/>
    <mergeCell ref="B144:I144"/>
    <mergeCell ref="B147:I147"/>
    <mergeCell ref="B90:I90"/>
    <mergeCell ref="A2:I2"/>
    <mergeCell ref="E4:H4"/>
    <mergeCell ref="E5:E6"/>
    <mergeCell ref="F5:H5"/>
    <mergeCell ref="I4:I6"/>
    <mergeCell ref="A4:A6"/>
    <mergeCell ref="B4:B6"/>
    <mergeCell ref="C4:C6"/>
    <mergeCell ref="D4:D6"/>
    <mergeCell ref="B343:I343"/>
    <mergeCell ref="B371:I371"/>
    <mergeCell ref="B668:I668"/>
    <mergeCell ref="B442:I442"/>
    <mergeCell ref="B444:I444"/>
    <mergeCell ref="B446:I446"/>
    <mergeCell ref="B448:I448"/>
    <mergeCell ref="B460:I460"/>
    <mergeCell ref="B458:I458"/>
    <mergeCell ref="B456:I456"/>
    <mergeCell ref="B349:I349"/>
    <mergeCell ref="B347:I347"/>
    <mergeCell ref="B345:I345"/>
    <mergeCell ref="B651:I651"/>
    <mergeCell ref="B657:I657"/>
    <mergeCell ref="B659:I659"/>
    <mergeCell ref="B359:I359"/>
    <mergeCell ref="B357:I357"/>
    <mergeCell ref="B355:I355"/>
    <mergeCell ref="B353:I353"/>
    <mergeCell ref="B663:I663"/>
    <mergeCell ref="B468:I468"/>
    <mergeCell ref="B470:I470"/>
    <mergeCell ref="B472:I472"/>
    <mergeCell ref="B474:I474"/>
    <mergeCell ref="B545:I545"/>
    <mergeCell ref="B480:I480"/>
    <mergeCell ref="B521:I521"/>
    <mergeCell ref="B529:I529"/>
    <mergeCell ref="B531:I531"/>
    <mergeCell ref="B325:I325"/>
    <mergeCell ref="B337:I337"/>
    <mergeCell ref="B329:I329"/>
    <mergeCell ref="B331:I331"/>
    <mergeCell ref="B333:I333"/>
    <mergeCell ref="B524:I524"/>
    <mergeCell ref="B450:I450"/>
    <mergeCell ref="B452:I452"/>
    <mergeCell ref="B454:I454"/>
    <mergeCell ref="B466:I466"/>
    <mergeCell ref="B307:I307"/>
    <mergeCell ref="B440:I440"/>
    <mergeCell ref="A321:I321"/>
    <mergeCell ref="B309:I309"/>
    <mergeCell ref="B311:I311"/>
    <mergeCell ref="B319:I319"/>
    <mergeCell ref="B317:I317"/>
    <mergeCell ref="B315:I315"/>
    <mergeCell ref="B313:I313"/>
    <mergeCell ref="B327:I327"/>
    <mergeCell ref="B434:I434"/>
    <mergeCell ref="B438:I438"/>
    <mergeCell ref="B377:I377"/>
    <mergeCell ref="B383:I383"/>
    <mergeCell ref="B385:I385"/>
    <mergeCell ref="B387:I387"/>
    <mergeCell ref="B389:I389"/>
    <mergeCell ref="B392:I392"/>
    <mergeCell ref="B396:I396"/>
    <mergeCell ref="B400:I400"/>
    <mergeCell ref="B369:I369"/>
    <mergeCell ref="B367:I367"/>
    <mergeCell ref="B375:I375"/>
    <mergeCell ref="B373:I373"/>
    <mergeCell ref="B430:I430"/>
    <mergeCell ref="B432:I432"/>
    <mergeCell ref="B423:I423"/>
    <mergeCell ref="B425:I425"/>
    <mergeCell ref="B379:I379"/>
    <mergeCell ref="B381:I381"/>
    <mergeCell ref="B403:I403"/>
    <mergeCell ref="B413:I413"/>
    <mergeCell ref="B509:I509"/>
    <mergeCell ref="B512:I512"/>
    <mergeCell ref="B515:I515"/>
    <mergeCell ref="B518:I518"/>
    <mergeCell ref="B405:I405"/>
    <mergeCell ref="B411:I411"/>
    <mergeCell ref="B428:I428"/>
    <mergeCell ref="A436:I436"/>
    <mergeCell ref="B464:I464"/>
    <mergeCell ref="B462:I462"/>
    <mergeCell ref="B230:I230"/>
    <mergeCell ref="B228:I228"/>
    <mergeCell ref="B226:I226"/>
    <mergeCell ref="B268:I268"/>
    <mergeCell ref="B266:I266"/>
    <mergeCell ref="B263:I263"/>
    <mergeCell ref="B261:I261"/>
    <mergeCell ref="B243:I243"/>
    <mergeCell ref="B224:I224"/>
    <mergeCell ref="B240:I240"/>
    <mergeCell ref="B236:I236"/>
    <mergeCell ref="B234:I234"/>
    <mergeCell ref="B238:I238"/>
    <mergeCell ref="B251:I251"/>
    <mergeCell ref="B249:I249"/>
    <mergeCell ref="B247:I247"/>
    <mergeCell ref="B245:I245"/>
    <mergeCell ref="B232:I232"/>
    <mergeCell ref="B259:I259"/>
    <mergeCell ref="B257:I257"/>
    <mergeCell ref="B278:I278"/>
    <mergeCell ref="B276:I276"/>
    <mergeCell ref="B274:I274"/>
    <mergeCell ref="B271:I271"/>
    <mergeCell ref="B255:I255"/>
    <mergeCell ref="B253:I253"/>
    <mergeCell ref="B280:I280"/>
    <mergeCell ref="B293:I293"/>
    <mergeCell ref="B282:I282"/>
    <mergeCell ref="B295:I295"/>
    <mergeCell ref="B297:I297"/>
    <mergeCell ref="B299:I299"/>
    <mergeCell ref="B305:I305"/>
    <mergeCell ref="B303:I303"/>
    <mergeCell ref="B301:I301"/>
    <mergeCell ref="B501:I501"/>
    <mergeCell ref="B504:I504"/>
    <mergeCell ref="B506:I506"/>
    <mergeCell ref="B415:I415"/>
    <mergeCell ref="B417:I417"/>
    <mergeCell ref="B419:I419"/>
    <mergeCell ref="B495:I495"/>
    <mergeCell ref="B533:I533"/>
    <mergeCell ref="B536:I536"/>
    <mergeCell ref="B587:I587"/>
    <mergeCell ref="B552:I552"/>
    <mergeCell ref="B558:I558"/>
    <mergeCell ref="B539:I539"/>
    <mergeCell ref="B543:I543"/>
    <mergeCell ref="B636:I636"/>
    <mergeCell ref="B590:I590"/>
    <mergeCell ref="B593:I593"/>
    <mergeCell ref="B605:I605"/>
    <mergeCell ref="B608:I608"/>
    <mergeCell ref="B611:I611"/>
    <mergeCell ref="B614:I614"/>
    <mergeCell ref="B640:I640"/>
    <mergeCell ref="B642:I642"/>
    <mergeCell ref="B644:I644"/>
    <mergeCell ref="B647:I647"/>
    <mergeCell ref="B649:I649"/>
    <mergeCell ref="B624:I624"/>
    <mergeCell ref="B626:I626"/>
    <mergeCell ref="B628:I628"/>
    <mergeCell ref="B631:I631"/>
    <mergeCell ref="B634:I6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34"/>
  <sheetViews>
    <sheetView tabSelected="1" zoomScalePageLayoutView="0" workbookViewId="0" topLeftCell="C1">
      <pane ySplit="5" topLeftCell="A1328" activePane="bottomLeft" state="frozen"/>
      <selection pane="topLeft" activeCell="A1" sqref="A1"/>
      <selection pane="bottomLeft" activeCell="C1333" sqref="A1333:IV1343"/>
    </sheetView>
  </sheetViews>
  <sheetFormatPr defaultColWidth="9.140625" defaultRowHeight="12.75"/>
  <cols>
    <col min="1" max="1" width="8.57421875" style="76" customWidth="1"/>
    <col min="2" max="2" width="40.7109375" style="79" customWidth="1"/>
    <col min="3" max="3" width="33.28125" style="79" customWidth="1"/>
    <col min="4" max="4" width="16.57421875" style="179" customWidth="1"/>
    <col min="5" max="6" width="18.140625" style="179" customWidth="1"/>
    <col min="7" max="7" width="14.00390625" style="179" customWidth="1"/>
    <col min="8" max="8" width="15.8515625" style="181" customWidth="1"/>
    <col min="9" max="9" width="9.140625" style="20" customWidth="1"/>
    <col min="10" max="10" width="12.7109375" style="20" customWidth="1"/>
    <col min="11" max="16384" width="9.140625" style="20" customWidth="1"/>
  </cols>
  <sheetData>
    <row r="2" spans="1:8" ht="15.75">
      <c r="A2" s="437" t="s">
        <v>926</v>
      </c>
      <c r="B2" s="437"/>
      <c r="C2" s="437"/>
      <c r="D2" s="437"/>
      <c r="E2" s="437"/>
      <c r="F2" s="437"/>
      <c r="G2" s="437"/>
      <c r="H2" s="437"/>
    </row>
    <row r="4" spans="1:8" ht="18" customHeight="1">
      <c r="A4" s="413" t="s">
        <v>0</v>
      </c>
      <c r="B4" s="439" t="s">
        <v>14</v>
      </c>
      <c r="C4" s="419" t="s">
        <v>15</v>
      </c>
      <c r="D4" s="431" t="s">
        <v>738</v>
      </c>
      <c r="E4" s="431"/>
      <c r="F4" s="431" t="s">
        <v>21</v>
      </c>
      <c r="G4" s="431"/>
      <c r="H4" s="433" t="s">
        <v>16</v>
      </c>
    </row>
    <row r="5" spans="1:8" ht="31.5">
      <c r="A5" s="413"/>
      <c r="B5" s="439"/>
      <c r="C5" s="419"/>
      <c r="D5" s="116" t="s">
        <v>19</v>
      </c>
      <c r="E5" s="116" t="s">
        <v>20</v>
      </c>
      <c r="F5" s="116" t="s">
        <v>19</v>
      </c>
      <c r="G5" s="116" t="s">
        <v>20</v>
      </c>
      <c r="H5" s="433"/>
    </row>
    <row r="6" spans="1:8" s="68" customFormat="1" ht="15.75">
      <c r="A6" s="111">
        <v>1</v>
      </c>
      <c r="B6" s="112">
        <v>2</v>
      </c>
      <c r="C6" s="111">
        <v>3</v>
      </c>
      <c r="D6" s="118">
        <v>4</v>
      </c>
      <c r="E6" s="118">
        <v>5</v>
      </c>
      <c r="F6" s="118">
        <v>6</v>
      </c>
      <c r="G6" s="118">
        <v>7</v>
      </c>
      <c r="H6" s="117">
        <v>8</v>
      </c>
    </row>
    <row r="7" spans="1:8" s="55" customFormat="1" ht="15.75" customHeight="1">
      <c r="A7" s="432" t="s">
        <v>13</v>
      </c>
      <c r="B7" s="434" t="s">
        <v>990</v>
      </c>
      <c r="C7" s="185" t="s">
        <v>113</v>
      </c>
      <c r="D7" s="119">
        <f>D8+D9+D10+D11</f>
        <v>52366.2</v>
      </c>
      <c r="E7" s="119">
        <f>E8+E9+E10+E11</f>
        <v>100</v>
      </c>
      <c r="F7" s="119">
        <f>F12+F62+F77+F97</f>
        <v>29096.199999999997</v>
      </c>
      <c r="G7" s="119">
        <f>G8+G9+G10+G11</f>
        <v>100</v>
      </c>
      <c r="H7" s="119">
        <f>F7/D7*100-100</f>
        <v>-44.437060546688514</v>
      </c>
    </row>
    <row r="8" spans="1:8" s="55" customFormat="1" ht="31.5">
      <c r="A8" s="432"/>
      <c r="B8" s="434"/>
      <c r="C8" s="185" t="s">
        <v>33</v>
      </c>
      <c r="D8" s="119">
        <f>D13+D63+D78+D98</f>
        <v>42254</v>
      </c>
      <c r="E8" s="119">
        <f>D8/D7*100</f>
        <v>80.68945235667282</v>
      </c>
      <c r="F8" s="119">
        <f>F13+F63+F78+F98</f>
        <v>19634.299999999996</v>
      </c>
      <c r="G8" s="119">
        <f>F8/F7*100</f>
        <v>67.48063320983495</v>
      </c>
      <c r="H8" s="119">
        <f>F8/D8*100-100</f>
        <v>-53.53268329625598</v>
      </c>
    </row>
    <row r="9" spans="1:8" s="55" customFormat="1" ht="15.75">
      <c r="A9" s="432"/>
      <c r="B9" s="434"/>
      <c r="C9" s="185" t="s">
        <v>17</v>
      </c>
      <c r="D9" s="119">
        <f>D14+D64+D79+D99</f>
        <v>0</v>
      </c>
      <c r="E9" s="119">
        <f>E14+E64+E79+E99</f>
        <v>0</v>
      </c>
      <c r="F9" s="119">
        <f>F14+F64+F79+F99</f>
        <v>0</v>
      </c>
      <c r="G9" s="119">
        <f>G14+G64+G79+G99</f>
        <v>0</v>
      </c>
      <c r="H9" s="119" t="s">
        <v>71</v>
      </c>
    </row>
    <row r="10" spans="1:8" s="55" customFormat="1" ht="15.75">
      <c r="A10" s="432"/>
      <c r="B10" s="434"/>
      <c r="C10" s="185" t="s">
        <v>34</v>
      </c>
      <c r="D10" s="119">
        <f>D15+D80</f>
        <v>2731</v>
      </c>
      <c r="E10" s="119">
        <f>D10/D7*100</f>
        <v>5.2151960615817075</v>
      </c>
      <c r="F10" s="119">
        <f>F15+F65+F80+F100</f>
        <v>1303.5</v>
      </c>
      <c r="G10" s="119">
        <f>F10/F7*100</f>
        <v>4.479966456100797</v>
      </c>
      <c r="H10" s="119">
        <f>F10/D10*100-100</f>
        <v>-52.27023068473087</v>
      </c>
    </row>
    <row r="11" spans="1:8" s="55" customFormat="1" ht="15.75">
      <c r="A11" s="432"/>
      <c r="B11" s="434"/>
      <c r="C11" s="185" t="s">
        <v>35</v>
      </c>
      <c r="D11" s="119">
        <f>D16+D81</f>
        <v>7381.2</v>
      </c>
      <c r="E11" s="119">
        <f>D11/D7*100</f>
        <v>14.095351581745478</v>
      </c>
      <c r="F11" s="119">
        <f>F16+F66+F81+F101</f>
        <v>8158.4</v>
      </c>
      <c r="G11" s="119">
        <f>F11/F7*100</f>
        <v>28.039400334064247</v>
      </c>
      <c r="H11" s="119">
        <f>F11/D11*100-100</f>
        <v>10.52945320544086</v>
      </c>
    </row>
    <row r="12" spans="1:8" s="56" customFormat="1" ht="15.75" customHeight="1">
      <c r="A12" s="365" t="s">
        <v>11</v>
      </c>
      <c r="B12" s="412" t="s">
        <v>494</v>
      </c>
      <c r="C12" s="186" t="s">
        <v>113</v>
      </c>
      <c r="D12" s="120">
        <f>D13+D14+D15+D16</f>
        <v>35844</v>
      </c>
      <c r="E12" s="120">
        <f>E13+E14+E15+E16</f>
        <v>100</v>
      </c>
      <c r="F12" s="120">
        <f>F13+F14+F15+F16</f>
        <v>15640.899999999998</v>
      </c>
      <c r="G12" s="121">
        <f>G13+G14+G15+G16</f>
        <v>100.00000000000003</v>
      </c>
      <c r="H12" s="121">
        <f>F12/D12*100-100</f>
        <v>-56.363966075214826</v>
      </c>
    </row>
    <row r="13" spans="1:8" s="56" customFormat="1" ht="31.5">
      <c r="A13" s="365"/>
      <c r="B13" s="412"/>
      <c r="C13" s="186" t="s">
        <v>33</v>
      </c>
      <c r="D13" s="120">
        <f>D18+D23+D48+D53</f>
        <v>28591</v>
      </c>
      <c r="E13" s="120">
        <f>D13/D12*100</f>
        <v>79.76509318156457</v>
      </c>
      <c r="F13" s="120">
        <f>F18+F23+F48+F53+F58</f>
        <v>9929.199999999999</v>
      </c>
      <c r="G13" s="121">
        <f>F13/F12*100</f>
        <v>63.48228043143298</v>
      </c>
      <c r="H13" s="121">
        <f>F13/D13*100-100</f>
        <v>-65.27158896156133</v>
      </c>
    </row>
    <row r="14" spans="1:8" s="56" customFormat="1" ht="15.75">
      <c r="A14" s="365"/>
      <c r="B14" s="412"/>
      <c r="C14" s="186" t="s">
        <v>17</v>
      </c>
      <c r="D14" s="120">
        <f>D19+D24+D49+D54</f>
        <v>0</v>
      </c>
      <c r="E14" s="120">
        <f>E19+E24+E49+E54</f>
        <v>0</v>
      </c>
      <c r="F14" s="120">
        <f>F19+F24+F49+F54</f>
        <v>0</v>
      </c>
      <c r="G14" s="120">
        <f>G19+G24+G49+G54</f>
        <v>0</v>
      </c>
      <c r="H14" s="121" t="s">
        <v>71</v>
      </c>
    </row>
    <row r="15" spans="1:8" s="56" customFormat="1" ht="15.75">
      <c r="A15" s="365"/>
      <c r="B15" s="412"/>
      <c r="C15" s="186" t="s">
        <v>34</v>
      </c>
      <c r="D15" s="120">
        <f>D60</f>
        <v>1433</v>
      </c>
      <c r="E15" s="120">
        <f>D15/D12*100</f>
        <v>3.997879700926236</v>
      </c>
      <c r="F15" s="120">
        <f>F60</f>
        <v>317.4</v>
      </c>
      <c r="G15" s="121">
        <f>F15/F12*100</f>
        <v>2.0292949894187675</v>
      </c>
      <c r="H15" s="121">
        <f>F15/D15*100-100</f>
        <v>-77.8506629448709</v>
      </c>
    </row>
    <row r="16" spans="1:8" s="56" customFormat="1" ht="15.75">
      <c r="A16" s="365"/>
      <c r="B16" s="412"/>
      <c r="C16" s="186" t="s">
        <v>35</v>
      </c>
      <c r="D16" s="120">
        <f>D51</f>
        <v>5820</v>
      </c>
      <c r="E16" s="120">
        <f>D16/D12*100</f>
        <v>16.237027117509207</v>
      </c>
      <c r="F16" s="120">
        <f>F51</f>
        <v>5394.3</v>
      </c>
      <c r="G16" s="122">
        <f>F16/F12*100</f>
        <v>34.488424579148266</v>
      </c>
      <c r="H16" s="122">
        <f>F16/D16*100-100</f>
        <v>-7.314432989690715</v>
      </c>
    </row>
    <row r="17" spans="1:8" s="56" customFormat="1" ht="15.75" customHeight="1">
      <c r="A17" s="410" t="s">
        <v>2</v>
      </c>
      <c r="B17" s="411" t="s">
        <v>992</v>
      </c>
      <c r="C17" s="183" t="s">
        <v>113</v>
      </c>
      <c r="D17" s="115">
        <f>D18</f>
        <v>800</v>
      </c>
      <c r="E17" s="115">
        <f>E18+E19+E20+E21</f>
        <v>100</v>
      </c>
      <c r="F17" s="115">
        <f>F18</f>
        <v>155.1</v>
      </c>
      <c r="G17" s="113">
        <f>G18+G19+G20+G21</f>
        <v>100</v>
      </c>
      <c r="H17" s="113">
        <f>F17/D17*100-100</f>
        <v>-80.6125</v>
      </c>
    </row>
    <row r="18" spans="1:8" s="56" customFormat="1" ht="27.75" customHeight="1">
      <c r="A18" s="410"/>
      <c r="B18" s="411"/>
      <c r="C18" s="183" t="s">
        <v>33</v>
      </c>
      <c r="D18" s="115">
        <v>800</v>
      </c>
      <c r="E18" s="115">
        <f>D18/D17*100</f>
        <v>100</v>
      </c>
      <c r="F18" s="115">
        <v>155.1</v>
      </c>
      <c r="G18" s="113">
        <f>F18/F17*100</f>
        <v>100</v>
      </c>
      <c r="H18" s="113">
        <f>F18/D18*100-100</f>
        <v>-80.6125</v>
      </c>
    </row>
    <row r="19" spans="1:8" s="56" customFormat="1" ht="15.75">
      <c r="A19" s="410"/>
      <c r="B19" s="411"/>
      <c r="C19" s="183" t="s">
        <v>17</v>
      </c>
      <c r="D19" s="115">
        <v>0</v>
      </c>
      <c r="E19" s="115">
        <v>0</v>
      </c>
      <c r="F19" s="115">
        <v>0</v>
      </c>
      <c r="G19" s="115">
        <v>0</v>
      </c>
      <c r="H19" s="113" t="s">
        <v>71</v>
      </c>
    </row>
    <row r="20" spans="1:8" s="56" customFormat="1" ht="15.75" customHeight="1">
      <c r="A20" s="410"/>
      <c r="B20" s="411"/>
      <c r="C20" s="183" t="s">
        <v>34</v>
      </c>
      <c r="D20" s="115">
        <v>0</v>
      </c>
      <c r="E20" s="115">
        <v>0</v>
      </c>
      <c r="F20" s="115">
        <v>0</v>
      </c>
      <c r="G20" s="115">
        <v>0</v>
      </c>
      <c r="H20" s="113" t="s">
        <v>71</v>
      </c>
    </row>
    <row r="21" spans="1:8" s="56" customFormat="1" ht="15.75">
      <c r="A21" s="410"/>
      <c r="B21" s="411"/>
      <c r="C21" s="183" t="s">
        <v>35</v>
      </c>
      <c r="D21" s="115">
        <v>0</v>
      </c>
      <c r="E21" s="115">
        <v>0</v>
      </c>
      <c r="F21" s="115">
        <v>0</v>
      </c>
      <c r="G21" s="115">
        <v>0</v>
      </c>
      <c r="H21" s="113" t="s">
        <v>71</v>
      </c>
    </row>
    <row r="22" spans="1:8" ht="15.75" customHeight="1">
      <c r="A22" s="410" t="s">
        <v>234</v>
      </c>
      <c r="B22" s="411" t="s">
        <v>993</v>
      </c>
      <c r="C22" s="183" t="s">
        <v>113</v>
      </c>
      <c r="D22" s="115">
        <f>D23</f>
        <v>24409</v>
      </c>
      <c r="E22" s="115">
        <f>E23+E24+E25+E26</f>
        <v>100</v>
      </c>
      <c r="F22" s="115">
        <f>F23+F24+F25+F26</f>
        <v>9164.3</v>
      </c>
      <c r="G22" s="113">
        <f>G23+G24+G25+G26</f>
        <v>100</v>
      </c>
      <c r="H22" s="113">
        <f>F22/D22*100-100</f>
        <v>-62.45524191896432</v>
      </c>
    </row>
    <row r="23" spans="1:8" ht="31.5">
      <c r="A23" s="410"/>
      <c r="B23" s="411"/>
      <c r="C23" s="183" t="s">
        <v>33</v>
      </c>
      <c r="D23" s="115">
        <v>24409</v>
      </c>
      <c r="E23" s="115">
        <f>D23/D22*100</f>
        <v>100</v>
      </c>
      <c r="F23" s="115">
        <v>9164.3</v>
      </c>
      <c r="G23" s="113">
        <f>F23/F22*100</f>
        <v>100</v>
      </c>
      <c r="H23" s="113">
        <f>F23/D23*100-100</f>
        <v>-62.45524191896432</v>
      </c>
    </row>
    <row r="24" spans="1:8" ht="15.75">
      <c r="A24" s="410"/>
      <c r="B24" s="411"/>
      <c r="C24" s="183" t="s">
        <v>17</v>
      </c>
      <c r="D24" s="115">
        <v>0</v>
      </c>
      <c r="E24" s="115">
        <v>0</v>
      </c>
      <c r="F24" s="115">
        <v>0</v>
      </c>
      <c r="G24" s="115">
        <v>0</v>
      </c>
      <c r="H24" s="113" t="s">
        <v>71</v>
      </c>
    </row>
    <row r="25" spans="1:8" ht="15.75">
      <c r="A25" s="410"/>
      <c r="B25" s="411"/>
      <c r="C25" s="183" t="s">
        <v>34</v>
      </c>
      <c r="D25" s="115">
        <v>0</v>
      </c>
      <c r="E25" s="115">
        <v>0</v>
      </c>
      <c r="F25" s="115">
        <v>0</v>
      </c>
      <c r="G25" s="115">
        <v>0</v>
      </c>
      <c r="H25" s="113" t="s">
        <v>71</v>
      </c>
    </row>
    <row r="26" spans="1:8" ht="15.75">
      <c r="A26" s="410"/>
      <c r="B26" s="411"/>
      <c r="C26" s="183" t="s">
        <v>35</v>
      </c>
      <c r="D26" s="115">
        <v>0</v>
      </c>
      <c r="E26" s="115">
        <v>0</v>
      </c>
      <c r="F26" s="115">
        <v>0</v>
      </c>
      <c r="G26" s="115">
        <v>0</v>
      </c>
      <c r="H26" s="113" t="s">
        <v>71</v>
      </c>
    </row>
    <row r="27" spans="1:8" ht="27.75" customHeight="1">
      <c r="A27" s="425" t="s">
        <v>495</v>
      </c>
      <c r="B27" s="428" t="s">
        <v>994</v>
      </c>
      <c r="C27" s="183" t="s">
        <v>113</v>
      </c>
      <c r="D27" s="115">
        <f>D28</f>
        <v>175</v>
      </c>
      <c r="E27" s="115">
        <f>E28+E29+E30+E31</f>
        <v>100</v>
      </c>
      <c r="F27" s="115">
        <f>F28</f>
        <v>0</v>
      </c>
      <c r="G27" s="115">
        <v>0</v>
      </c>
      <c r="H27" s="113">
        <f>F27/D27*100-100</f>
        <v>-100</v>
      </c>
    </row>
    <row r="28" spans="1:8" ht="30" customHeight="1">
      <c r="A28" s="426"/>
      <c r="B28" s="429"/>
      <c r="C28" s="183" t="s">
        <v>33</v>
      </c>
      <c r="D28" s="115">
        <v>175</v>
      </c>
      <c r="E28" s="115">
        <f>D28/D27*100</f>
        <v>100</v>
      </c>
      <c r="F28" s="115">
        <v>0</v>
      </c>
      <c r="G28" s="115">
        <v>0</v>
      </c>
      <c r="H28" s="113">
        <f>F28/D28*100-100</f>
        <v>-100</v>
      </c>
    </row>
    <row r="29" spans="1:8" ht="15.75">
      <c r="A29" s="426"/>
      <c r="B29" s="429"/>
      <c r="C29" s="183" t="s">
        <v>17</v>
      </c>
      <c r="D29" s="115">
        <v>0</v>
      </c>
      <c r="E29" s="115">
        <v>0</v>
      </c>
      <c r="F29" s="115">
        <v>0</v>
      </c>
      <c r="G29" s="115">
        <v>0</v>
      </c>
      <c r="H29" s="113" t="s">
        <v>71</v>
      </c>
    </row>
    <row r="30" spans="1:8" ht="15.75">
      <c r="A30" s="426"/>
      <c r="B30" s="429"/>
      <c r="C30" s="183" t="s">
        <v>34</v>
      </c>
      <c r="D30" s="115">
        <v>0</v>
      </c>
      <c r="E30" s="115">
        <v>0</v>
      </c>
      <c r="F30" s="115">
        <v>0</v>
      </c>
      <c r="G30" s="115">
        <v>0</v>
      </c>
      <c r="H30" s="113" t="s">
        <v>71</v>
      </c>
    </row>
    <row r="31" spans="1:8" ht="15.75">
      <c r="A31" s="427"/>
      <c r="B31" s="430"/>
      <c r="C31" s="183" t="s">
        <v>35</v>
      </c>
      <c r="D31" s="115">
        <v>0</v>
      </c>
      <c r="E31" s="115">
        <v>0</v>
      </c>
      <c r="F31" s="115">
        <v>0</v>
      </c>
      <c r="G31" s="115">
        <v>0</v>
      </c>
      <c r="H31" s="113" t="s">
        <v>71</v>
      </c>
    </row>
    <row r="32" spans="1:8" ht="15.75" customHeight="1">
      <c r="A32" s="425" t="s">
        <v>496</v>
      </c>
      <c r="B32" s="428" t="s">
        <v>997</v>
      </c>
      <c r="C32" s="183" t="s">
        <v>113</v>
      </c>
      <c r="D32" s="115">
        <f>D33</f>
        <v>168</v>
      </c>
      <c r="E32" s="115">
        <f>E33+E34+E35+E36</f>
        <v>100</v>
      </c>
      <c r="F32" s="115">
        <f>F33</f>
        <v>0</v>
      </c>
      <c r="G32" s="115">
        <v>0</v>
      </c>
      <c r="H32" s="113">
        <f>F32/D32*100-100</f>
        <v>-100</v>
      </c>
    </row>
    <row r="33" spans="1:8" ht="31.5">
      <c r="A33" s="426"/>
      <c r="B33" s="429"/>
      <c r="C33" s="183" t="s">
        <v>33</v>
      </c>
      <c r="D33" s="115">
        <v>168</v>
      </c>
      <c r="E33" s="115">
        <f>D33/D32*100</f>
        <v>100</v>
      </c>
      <c r="F33" s="115">
        <v>0</v>
      </c>
      <c r="G33" s="115">
        <v>0</v>
      </c>
      <c r="H33" s="113">
        <f>F33/D33*100-100</f>
        <v>-100</v>
      </c>
    </row>
    <row r="34" spans="1:8" ht="15.75">
      <c r="A34" s="426"/>
      <c r="B34" s="429"/>
      <c r="C34" s="183" t="s">
        <v>17</v>
      </c>
      <c r="D34" s="115">
        <v>0</v>
      </c>
      <c r="E34" s="115">
        <v>0</v>
      </c>
      <c r="F34" s="115">
        <v>0</v>
      </c>
      <c r="G34" s="115">
        <v>0</v>
      </c>
      <c r="H34" s="113" t="s">
        <v>71</v>
      </c>
    </row>
    <row r="35" spans="1:8" ht="15.75">
      <c r="A35" s="426"/>
      <c r="B35" s="429"/>
      <c r="C35" s="183" t="s">
        <v>34</v>
      </c>
      <c r="D35" s="115">
        <v>0</v>
      </c>
      <c r="E35" s="115">
        <v>0</v>
      </c>
      <c r="F35" s="115">
        <v>0</v>
      </c>
      <c r="G35" s="115">
        <v>0</v>
      </c>
      <c r="H35" s="113" t="s">
        <v>71</v>
      </c>
    </row>
    <row r="36" spans="1:8" ht="15.75">
      <c r="A36" s="427"/>
      <c r="B36" s="430"/>
      <c r="C36" s="183" t="s">
        <v>35</v>
      </c>
      <c r="D36" s="115">
        <v>0</v>
      </c>
      <c r="E36" s="115">
        <v>0</v>
      </c>
      <c r="F36" s="115">
        <v>0</v>
      </c>
      <c r="G36" s="115">
        <v>0</v>
      </c>
      <c r="H36" s="113" t="s">
        <v>71</v>
      </c>
    </row>
    <row r="37" spans="1:8" ht="15.75" customHeight="1">
      <c r="A37" s="425" t="s">
        <v>497</v>
      </c>
      <c r="B37" s="428" t="s">
        <v>995</v>
      </c>
      <c r="C37" s="183" t="s">
        <v>113</v>
      </c>
      <c r="D37" s="115">
        <f>D38</f>
        <v>50</v>
      </c>
      <c r="E37" s="115">
        <f>E38</f>
        <v>100</v>
      </c>
      <c r="F37" s="115">
        <f>F38</f>
        <v>29.9</v>
      </c>
      <c r="G37" s="115">
        <v>100</v>
      </c>
      <c r="H37" s="113">
        <f>F37/D37*100-100</f>
        <v>-40.2</v>
      </c>
    </row>
    <row r="38" spans="1:8" ht="31.5">
      <c r="A38" s="426"/>
      <c r="B38" s="429"/>
      <c r="C38" s="183" t="s">
        <v>33</v>
      </c>
      <c r="D38" s="115">
        <v>50</v>
      </c>
      <c r="E38" s="115">
        <f>D38/D37*100</f>
        <v>100</v>
      </c>
      <c r="F38" s="115">
        <v>29.9</v>
      </c>
      <c r="G38" s="113">
        <v>100</v>
      </c>
      <c r="H38" s="113">
        <f>F38/D38*100-100</f>
        <v>-40.2</v>
      </c>
    </row>
    <row r="39" spans="1:8" ht="15.75">
      <c r="A39" s="426"/>
      <c r="B39" s="429"/>
      <c r="C39" s="183" t="s">
        <v>17</v>
      </c>
      <c r="D39" s="115">
        <v>0</v>
      </c>
      <c r="E39" s="115">
        <v>0</v>
      </c>
      <c r="F39" s="115">
        <v>0</v>
      </c>
      <c r="G39" s="115">
        <v>0</v>
      </c>
      <c r="H39" s="113" t="s">
        <v>71</v>
      </c>
    </row>
    <row r="40" spans="1:8" ht="15.75">
      <c r="A40" s="426"/>
      <c r="B40" s="429"/>
      <c r="C40" s="183" t="s">
        <v>34</v>
      </c>
      <c r="D40" s="115">
        <v>0</v>
      </c>
      <c r="E40" s="115">
        <v>0</v>
      </c>
      <c r="F40" s="115">
        <v>0</v>
      </c>
      <c r="G40" s="115">
        <v>0</v>
      </c>
      <c r="H40" s="113" t="s">
        <v>71</v>
      </c>
    </row>
    <row r="41" spans="1:8" ht="15.75">
      <c r="A41" s="427"/>
      <c r="B41" s="430"/>
      <c r="C41" s="183" t="s">
        <v>35</v>
      </c>
      <c r="D41" s="115">
        <v>0</v>
      </c>
      <c r="E41" s="115">
        <v>0</v>
      </c>
      <c r="F41" s="115">
        <v>0</v>
      </c>
      <c r="G41" s="115">
        <v>0</v>
      </c>
      <c r="H41" s="113" t="s">
        <v>71</v>
      </c>
    </row>
    <row r="42" spans="1:8" ht="15.75">
      <c r="A42" s="425" t="s">
        <v>498</v>
      </c>
      <c r="B42" s="428" t="s">
        <v>996</v>
      </c>
      <c r="C42" s="183" t="s">
        <v>113</v>
      </c>
      <c r="D42" s="115">
        <f>D43</f>
        <v>24016</v>
      </c>
      <c r="E42" s="115">
        <f>E43</f>
        <v>100</v>
      </c>
      <c r="F42" s="115">
        <f>F43</f>
        <v>9134.4</v>
      </c>
      <c r="G42" s="113">
        <f>G43</f>
        <v>100</v>
      </c>
      <c r="H42" s="113">
        <f>F42/D42*100-100</f>
        <v>-61.965356429047304</v>
      </c>
    </row>
    <row r="43" spans="1:8" ht="31.5">
      <c r="A43" s="426"/>
      <c r="B43" s="429"/>
      <c r="C43" s="183" t="s">
        <v>33</v>
      </c>
      <c r="D43" s="115">
        <v>24016</v>
      </c>
      <c r="E43" s="115">
        <f>D43/D42*100</f>
        <v>100</v>
      </c>
      <c r="F43" s="115">
        <v>9134.4</v>
      </c>
      <c r="G43" s="113">
        <f>F43/F42*100</f>
        <v>100</v>
      </c>
      <c r="H43" s="113">
        <f>F43/D43*100-100</f>
        <v>-61.965356429047304</v>
      </c>
    </row>
    <row r="44" spans="1:8" ht="15.75">
      <c r="A44" s="426"/>
      <c r="B44" s="429"/>
      <c r="C44" s="183" t="s">
        <v>17</v>
      </c>
      <c r="D44" s="115">
        <v>0</v>
      </c>
      <c r="E44" s="115">
        <v>0</v>
      </c>
      <c r="F44" s="115">
        <v>0</v>
      </c>
      <c r="G44" s="115">
        <v>0</v>
      </c>
      <c r="H44" s="113" t="s">
        <v>71</v>
      </c>
    </row>
    <row r="45" spans="1:8" ht="15.75">
      <c r="A45" s="426"/>
      <c r="B45" s="429"/>
      <c r="C45" s="183" t="s">
        <v>34</v>
      </c>
      <c r="D45" s="115">
        <v>0</v>
      </c>
      <c r="E45" s="115">
        <v>0</v>
      </c>
      <c r="F45" s="115">
        <v>0</v>
      </c>
      <c r="G45" s="115">
        <v>0</v>
      </c>
      <c r="H45" s="113" t="s">
        <v>71</v>
      </c>
    </row>
    <row r="46" spans="1:8" ht="15.75">
      <c r="A46" s="427"/>
      <c r="B46" s="430"/>
      <c r="C46" s="183" t="s">
        <v>35</v>
      </c>
      <c r="D46" s="115">
        <v>0</v>
      </c>
      <c r="E46" s="115">
        <v>0</v>
      </c>
      <c r="F46" s="115">
        <v>0</v>
      </c>
      <c r="G46" s="115">
        <v>0</v>
      </c>
      <c r="H46" s="113" t="s">
        <v>71</v>
      </c>
    </row>
    <row r="47" spans="1:8" ht="15.75">
      <c r="A47" s="410" t="s">
        <v>236</v>
      </c>
      <c r="B47" s="411" t="s">
        <v>998</v>
      </c>
      <c r="C47" s="183" t="s">
        <v>113</v>
      </c>
      <c r="D47" s="115">
        <f>D48+D51</f>
        <v>6637</v>
      </c>
      <c r="E47" s="115">
        <f>E48+E49+E50+E51</f>
        <v>100</v>
      </c>
      <c r="F47" s="115">
        <f>F48+F49+F50+F51</f>
        <v>5824.8</v>
      </c>
      <c r="G47" s="113">
        <f>G48+G49+G50+G51</f>
        <v>100</v>
      </c>
      <c r="H47" s="113">
        <f>F47/D47*100-100</f>
        <v>-12.237456682235944</v>
      </c>
    </row>
    <row r="48" spans="1:8" ht="31.5">
      <c r="A48" s="436"/>
      <c r="B48" s="411"/>
      <c r="C48" s="183" t="s">
        <v>33</v>
      </c>
      <c r="D48" s="115">
        <v>817</v>
      </c>
      <c r="E48" s="115">
        <f>D48/D47*100</f>
        <v>12.309778514389032</v>
      </c>
      <c r="F48" s="115">
        <v>430.5</v>
      </c>
      <c r="G48" s="113">
        <f>F48/F47*100</f>
        <v>7.390811701689329</v>
      </c>
      <c r="H48" s="113">
        <f>F48/D48*100-100</f>
        <v>-47.307221542227666</v>
      </c>
    </row>
    <row r="49" spans="1:8" ht="15.75">
      <c r="A49" s="436"/>
      <c r="B49" s="411"/>
      <c r="C49" s="183" t="s">
        <v>17</v>
      </c>
      <c r="D49" s="115">
        <v>0</v>
      </c>
      <c r="E49" s="115">
        <v>0</v>
      </c>
      <c r="F49" s="115">
        <v>0</v>
      </c>
      <c r="G49" s="115">
        <v>0</v>
      </c>
      <c r="H49" s="113" t="s">
        <v>71</v>
      </c>
    </row>
    <row r="50" spans="1:8" ht="19.5" customHeight="1">
      <c r="A50" s="436"/>
      <c r="B50" s="411"/>
      <c r="C50" s="183" t="s">
        <v>34</v>
      </c>
      <c r="D50" s="115">
        <v>0</v>
      </c>
      <c r="E50" s="115">
        <v>0</v>
      </c>
      <c r="F50" s="115">
        <v>0</v>
      </c>
      <c r="G50" s="115">
        <v>0</v>
      </c>
      <c r="H50" s="121" t="s">
        <v>71</v>
      </c>
    </row>
    <row r="51" spans="1:8" ht="22.5" customHeight="1">
      <c r="A51" s="436"/>
      <c r="B51" s="411"/>
      <c r="C51" s="183" t="s">
        <v>35</v>
      </c>
      <c r="D51" s="115">
        <v>5820</v>
      </c>
      <c r="E51" s="115">
        <f>D51/D47*100</f>
        <v>87.69022148561096</v>
      </c>
      <c r="F51" s="115">
        <v>5394.3</v>
      </c>
      <c r="G51" s="114">
        <f>F51/F47*100</f>
        <v>92.60918829831067</v>
      </c>
      <c r="H51" s="114">
        <f>F51/D51*100-100</f>
        <v>-7.314432989690715</v>
      </c>
    </row>
    <row r="52" spans="1:8" ht="26.25" customHeight="1">
      <c r="A52" s="410" t="s">
        <v>237</v>
      </c>
      <c r="B52" s="411" t="s">
        <v>1000</v>
      </c>
      <c r="C52" s="183" t="s">
        <v>113</v>
      </c>
      <c r="D52" s="115">
        <f>D53</f>
        <v>2565</v>
      </c>
      <c r="E52" s="115">
        <f>E53+E54+E55+E56</f>
        <v>100</v>
      </c>
      <c r="F52" s="115">
        <f>F53</f>
        <v>179.3</v>
      </c>
      <c r="G52" s="113">
        <f>G53+G54+G55+G56</f>
        <v>100</v>
      </c>
      <c r="H52" s="113">
        <f>F52/D52*100-100</f>
        <v>-93.00974658869396</v>
      </c>
    </row>
    <row r="53" spans="1:8" ht="31.5">
      <c r="A53" s="436"/>
      <c r="B53" s="411"/>
      <c r="C53" s="183" t="s">
        <v>33</v>
      </c>
      <c r="D53" s="115">
        <v>2565</v>
      </c>
      <c r="E53" s="115">
        <f>D53/D52*100</f>
        <v>100</v>
      </c>
      <c r="F53" s="115">
        <v>179.3</v>
      </c>
      <c r="G53" s="113">
        <f>F53/F52*100</f>
        <v>100</v>
      </c>
      <c r="H53" s="113">
        <f>F53/D53*100-100</f>
        <v>-93.00974658869396</v>
      </c>
    </row>
    <row r="54" spans="1:8" ht="15.75">
      <c r="A54" s="436"/>
      <c r="B54" s="411"/>
      <c r="C54" s="183" t="s">
        <v>17</v>
      </c>
      <c r="D54" s="115">
        <v>0</v>
      </c>
      <c r="E54" s="115">
        <v>0</v>
      </c>
      <c r="F54" s="115">
        <v>0</v>
      </c>
      <c r="G54" s="115">
        <v>0</v>
      </c>
      <c r="H54" s="121" t="s">
        <v>71</v>
      </c>
    </row>
    <row r="55" spans="1:8" ht="15.75">
      <c r="A55" s="436"/>
      <c r="B55" s="411"/>
      <c r="C55" s="183" t="s">
        <v>34</v>
      </c>
      <c r="D55" s="115">
        <v>0</v>
      </c>
      <c r="E55" s="115">
        <v>0</v>
      </c>
      <c r="F55" s="115">
        <v>0</v>
      </c>
      <c r="G55" s="115">
        <v>0</v>
      </c>
      <c r="H55" s="121" t="s">
        <v>71</v>
      </c>
    </row>
    <row r="56" spans="1:8" ht="15.75">
      <c r="A56" s="436"/>
      <c r="B56" s="411"/>
      <c r="C56" s="183" t="s">
        <v>35</v>
      </c>
      <c r="D56" s="115">
        <v>0</v>
      </c>
      <c r="E56" s="115">
        <v>0</v>
      </c>
      <c r="F56" s="115">
        <v>0</v>
      </c>
      <c r="G56" s="115">
        <v>0</v>
      </c>
      <c r="H56" s="121" t="s">
        <v>71</v>
      </c>
    </row>
    <row r="57" spans="1:8" ht="15.75" customHeight="1">
      <c r="A57" s="410" t="s">
        <v>238</v>
      </c>
      <c r="B57" s="411" t="s">
        <v>999</v>
      </c>
      <c r="C57" s="183" t="s">
        <v>113</v>
      </c>
      <c r="D57" s="115">
        <f>D60</f>
        <v>1433</v>
      </c>
      <c r="E57" s="115">
        <f>E58+E59+E60+E61</f>
        <v>100</v>
      </c>
      <c r="F57" s="115">
        <f>F60</f>
        <v>317.4</v>
      </c>
      <c r="G57" s="113">
        <f>G58+G59+G60+G61</f>
        <v>100</v>
      </c>
      <c r="H57" s="113">
        <f>F57/D57*100-100</f>
        <v>-77.8506629448709</v>
      </c>
    </row>
    <row r="58" spans="1:8" ht="31.5">
      <c r="A58" s="410"/>
      <c r="B58" s="411"/>
      <c r="C58" s="183" t="s">
        <v>33</v>
      </c>
      <c r="D58" s="115">
        <v>0</v>
      </c>
      <c r="E58" s="115">
        <v>0</v>
      </c>
      <c r="F58" s="115">
        <v>0</v>
      </c>
      <c r="G58" s="115">
        <v>0</v>
      </c>
      <c r="H58" s="121" t="s">
        <v>71</v>
      </c>
    </row>
    <row r="59" spans="1:8" ht="15.75">
      <c r="A59" s="410"/>
      <c r="B59" s="411"/>
      <c r="C59" s="183" t="s">
        <v>17</v>
      </c>
      <c r="D59" s="115">
        <v>0</v>
      </c>
      <c r="E59" s="115">
        <v>0</v>
      </c>
      <c r="F59" s="115">
        <v>0</v>
      </c>
      <c r="G59" s="115">
        <v>0</v>
      </c>
      <c r="H59" s="121" t="s">
        <v>71</v>
      </c>
    </row>
    <row r="60" spans="1:8" ht="15.75">
      <c r="A60" s="410"/>
      <c r="B60" s="411"/>
      <c r="C60" s="183" t="s">
        <v>34</v>
      </c>
      <c r="D60" s="115">
        <v>1433</v>
      </c>
      <c r="E60" s="115">
        <f>D60/D57*100</f>
        <v>100</v>
      </c>
      <c r="F60" s="115">
        <v>317.4</v>
      </c>
      <c r="G60" s="113">
        <f>F60/F57*100</f>
        <v>100</v>
      </c>
      <c r="H60" s="113">
        <f>F60/D60*100-100</f>
        <v>-77.8506629448709</v>
      </c>
    </row>
    <row r="61" spans="1:8" ht="15.75">
      <c r="A61" s="410"/>
      <c r="B61" s="411"/>
      <c r="C61" s="183" t="s">
        <v>35</v>
      </c>
      <c r="D61" s="115">
        <v>0</v>
      </c>
      <c r="E61" s="115">
        <v>0</v>
      </c>
      <c r="F61" s="115">
        <v>0</v>
      </c>
      <c r="G61" s="115">
        <v>0</v>
      </c>
      <c r="H61" s="121" t="s">
        <v>71</v>
      </c>
    </row>
    <row r="62" spans="1:8" ht="15.75" customHeight="1">
      <c r="A62" s="365" t="s">
        <v>232</v>
      </c>
      <c r="B62" s="412" t="s">
        <v>499</v>
      </c>
      <c r="C62" s="186" t="s">
        <v>113</v>
      </c>
      <c r="D62" s="120">
        <f>D63</f>
        <v>439</v>
      </c>
      <c r="E62" s="120">
        <f>E63+E64+E65+E66</f>
        <v>100</v>
      </c>
      <c r="F62" s="120">
        <f>F63</f>
        <v>264.3</v>
      </c>
      <c r="G62" s="121">
        <f>G63+G64+G65+G66</f>
        <v>100</v>
      </c>
      <c r="H62" s="121">
        <f>F62/D62*100</f>
        <v>60.205011389521644</v>
      </c>
    </row>
    <row r="63" spans="1:8" ht="31.5">
      <c r="A63" s="365"/>
      <c r="B63" s="412"/>
      <c r="C63" s="186" t="s">
        <v>33</v>
      </c>
      <c r="D63" s="120">
        <f>D68+D73</f>
        <v>439</v>
      </c>
      <c r="E63" s="120">
        <f>D63/D62*100</f>
        <v>100</v>
      </c>
      <c r="F63" s="120">
        <f>F68+F73</f>
        <v>264.3</v>
      </c>
      <c r="G63" s="121">
        <f>F63/F62*100</f>
        <v>100</v>
      </c>
      <c r="H63" s="121">
        <f>F63/D63*100-100</f>
        <v>-39.794988610478356</v>
      </c>
    </row>
    <row r="64" spans="1:8" ht="15.75">
      <c r="A64" s="365"/>
      <c r="B64" s="412"/>
      <c r="C64" s="186" t="s">
        <v>17</v>
      </c>
      <c r="D64" s="120">
        <f aca="true" t="shared" si="0" ref="D64:G66">D69+D74</f>
        <v>0</v>
      </c>
      <c r="E64" s="120">
        <f t="shared" si="0"/>
        <v>0</v>
      </c>
      <c r="F64" s="120">
        <f t="shared" si="0"/>
        <v>0</v>
      </c>
      <c r="G64" s="120">
        <f t="shared" si="0"/>
        <v>0</v>
      </c>
      <c r="H64" s="120" t="s">
        <v>71</v>
      </c>
    </row>
    <row r="65" spans="1:8" ht="15.75">
      <c r="A65" s="365"/>
      <c r="B65" s="412"/>
      <c r="C65" s="186" t="s">
        <v>34</v>
      </c>
      <c r="D65" s="120">
        <f t="shared" si="0"/>
        <v>0</v>
      </c>
      <c r="E65" s="120">
        <f t="shared" si="0"/>
        <v>0</v>
      </c>
      <c r="F65" s="120">
        <f t="shared" si="0"/>
        <v>0</v>
      </c>
      <c r="G65" s="120">
        <f t="shared" si="0"/>
        <v>0</v>
      </c>
      <c r="H65" s="120" t="s">
        <v>71</v>
      </c>
    </row>
    <row r="66" spans="1:8" ht="33.75" customHeight="1">
      <c r="A66" s="365"/>
      <c r="B66" s="412"/>
      <c r="C66" s="186" t="s">
        <v>35</v>
      </c>
      <c r="D66" s="120">
        <f t="shared" si="0"/>
        <v>0</v>
      </c>
      <c r="E66" s="120">
        <f t="shared" si="0"/>
        <v>0</v>
      </c>
      <c r="F66" s="120">
        <f t="shared" si="0"/>
        <v>0</v>
      </c>
      <c r="G66" s="120">
        <f t="shared" si="0"/>
        <v>0</v>
      </c>
      <c r="H66" s="120" t="s">
        <v>71</v>
      </c>
    </row>
    <row r="67" spans="1:8" ht="15.75" customHeight="1">
      <c r="A67" s="438" t="s">
        <v>500</v>
      </c>
      <c r="B67" s="411" t="s">
        <v>1001</v>
      </c>
      <c r="C67" s="183" t="s">
        <v>113</v>
      </c>
      <c r="D67" s="115">
        <f>D68</f>
        <v>282</v>
      </c>
      <c r="E67" s="115">
        <f>E68+E69+E70+E71</f>
        <v>100</v>
      </c>
      <c r="F67" s="115">
        <f>F68+F69+F70+F71</f>
        <v>143.5</v>
      </c>
      <c r="G67" s="113">
        <f>G68+G69+G70+G71</f>
        <v>100</v>
      </c>
      <c r="H67" s="113">
        <f>F67/D67*100</f>
        <v>50.88652482269504</v>
      </c>
    </row>
    <row r="68" spans="1:8" ht="31.5">
      <c r="A68" s="410"/>
      <c r="B68" s="411"/>
      <c r="C68" s="183" t="s">
        <v>33</v>
      </c>
      <c r="D68" s="115">
        <v>282</v>
      </c>
      <c r="E68" s="115">
        <f>D68/D67*100</f>
        <v>100</v>
      </c>
      <c r="F68" s="115">
        <v>143.5</v>
      </c>
      <c r="G68" s="113">
        <f>F68/F67*100</f>
        <v>100</v>
      </c>
      <c r="H68" s="113">
        <f>F68/D68*100-100</f>
        <v>-49.11347517730496</v>
      </c>
    </row>
    <row r="69" spans="1:8" ht="15.75">
      <c r="A69" s="410"/>
      <c r="B69" s="411"/>
      <c r="C69" s="183" t="s">
        <v>17</v>
      </c>
      <c r="D69" s="115">
        <v>0</v>
      </c>
      <c r="E69" s="115">
        <v>0</v>
      </c>
      <c r="F69" s="115">
        <v>0</v>
      </c>
      <c r="G69" s="115">
        <v>0</v>
      </c>
      <c r="H69" s="113" t="s">
        <v>71</v>
      </c>
    </row>
    <row r="70" spans="1:8" ht="15.75">
      <c r="A70" s="410"/>
      <c r="B70" s="411"/>
      <c r="C70" s="183" t="s">
        <v>34</v>
      </c>
      <c r="D70" s="115">
        <v>0</v>
      </c>
      <c r="E70" s="115">
        <v>0</v>
      </c>
      <c r="F70" s="115">
        <v>0</v>
      </c>
      <c r="G70" s="115">
        <v>0</v>
      </c>
      <c r="H70" s="113" t="s">
        <v>71</v>
      </c>
    </row>
    <row r="71" spans="1:8" ht="15.75">
      <c r="A71" s="410"/>
      <c r="B71" s="411"/>
      <c r="C71" s="183" t="s">
        <v>35</v>
      </c>
      <c r="D71" s="115">
        <v>0</v>
      </c>
      <c r="E71" s="115">
        <v>0</v>
      </c>
      <c r="F71" s="115">
        <v>0</v>
      </c>
      <c r="G71" s="115">
        <v>0</v>
      </c>
      <c r="H71" s="113" t="s">
        <v>71</v>
      </c>
    </row>
    <row r="72" spans="1:8" ht="15.75" customHeight="1">
      <c r="A72" s="410" t="s">
        <v>501</v>
      </c>
      <c r="B72" s="411" t="s">
        <v>1002</v>
      </c>
      <c r="C72" s="183" t="s">
        <v>113</v>
      </c>
      <c r="D72" s="115">
        <f>D73</f>
        <v>157</v>
      </c>
      <c r="E72" s="115">
        <f>E73+E74+E75+E76</f>
        <v>100</v>
      </c>
      <c r="F72" s="115">
        <f>F73</f>
        <v>120.8</v>
      </c>
      <c r="G72" s="113">
        <f>G73+G74+G75+G76</f>
        <v>100</v>
      </c>
      <c r="H72" s="113">
        <f>F72/D72*100-100</f>
        <v>-23.057324840764338</v>
      </c>
    </row>
    <row r="73" spans="1:8" ht="31.5">
      <c r="A73" s="410"/>
      <c r="B73" s="411"/>
      <c r="C73" s="183" t="s">
        <v>33</v>
      </c>
      <c r="D73" s="115">
        <v>157</v>
      </c>
      <c r="E73" s="115">
        <f>D73/D72*100</f>
        <v>100</v>
      </c>
      <c r="F73" s="115">
        <v>120.8</v>
      </c>
      <c r="G73" s="113">
        <f>F73/F72*100</f>
        <v>100</v>
      </c>
      <c r="H73" s="113">
        <f>F73/D73*100-100</f>
        <v>-23.057324840764338</v>
      </c>
    </row>
    <row r="74" spans="1:8" ht="15.75">
      <c r="A74" s="410"/>
      <c r="B74" s="411"/>
      <c r="C74" s="183" t="s">
        <v>17</v>
      </c>
      <c r="D74" s="115">
        <v>0</v>
      </c>
      <c r="E74" s="115">
        <v>0</v>
      </c>
      <c r="F74" s="115">
        <v>0</v>
      </c>
      <c r="G74" s="115">
        <v>0</v>
      </c>
      <c r="H74" s="113" t="s">
        <v>71</v>
      </c>
    </row>
    <row r="75" spans="1:8" ht="15.75">
      <c r="A75" s="410"/>
      <c r="B75" s="411"/>
      <c r="C75" s="183" t="s">
        <v>34</v>
      </c>
      <c r="D75" s="115">
        <v>0</v>
      </c>
      <c r="E75" s="115">
        <v>0</v>
      </c>
      <c r="F75" s="115">
        <v>0</v>
      </c>
      <c r="G75" s="115">
        <v>0</v>
      </c>
      <c r="H75" s="113" t="s">
        <v>71</v>
      </c>
    </row>
    <row r="76" spans="1:8" ht="15.75">
      <c r="A76" s="410"/>
      <c r="B76" s="411"/>
      <c r="C76" s="183" t="s">
        <v>35</v>
      </c>
      <c r="D76" s="115">
        <v>0</v>
      </c>
      <c r="E76" s="115">
        <v>0</v>
      </c>
      <c r="F76" s="115">
        <v>0</v>
      </c>
      <c r="G76" s="115">
        <v>0</v>
      </c>
      <c r="H76" s="113" t="s">
        <v>71</v>
      </c>
    </row>
    <row r="77" spans="1:8" ht="15.75" customHeight="1">
      <c r="A77" s="365" t="s">
        <v>233</v>
      </c>
      <c r="B77" s="412" t="s">
        <v>502</v>
      </c>
      <c r="C77" s="186" t="s">
        <v>113</v>
      </c>
      <c r="D77" s="120">
        <f>D78+D80+D81</f>
        <v>4561.2</v>
      </c>
      <c r="E77" s="120">
        <f>E78+E79+E80+E81</f>
        <v>100</v>
      </c>
      <c r="F77" s="120">
        <f>F78+F80+F81</f>
        <v>5395.6</v>
      </c>
      <c r="G77" s="121">
        <f>G78+G79+G80+G81</f>
        <v>100</v>
      </c>
      <c r="H77" s="121">
        <f>F77/D77*100-100</f>
        <v>18.293431553100078</v>
      </c>
    </row>
    <row r="78" spans="1:8" ht="31.5">
      <c r="A78" s="365"/>
      <c r="B78" s="412"/>
      <c r="C78" s="186" t="s">
        <v>33</v>
      </c>
      <c r="D78" s="120">
        <f>D83+D88</f>
        <v>1702</v>
      </c>
      <c r="E78" s="120">
        <f>D78/D77*100</f>
        <v>37.31474173463124</v>
      </c>
      <c r="F78" s="120">
        <f>F83+F88</f>
        <v>1645.4</v>
      </c>
      <c r="G78" s="121">
        <f>F78/F77*100</f>
        <v>30.495218326043442</v>
      </c>
      <c r="H78" s="121">
        <f>F78/D78*100-100</f>
        <v>-3.325499412455926</v>
      </c>
    </row>
    <row r="79" spans="1:8" ht="15.75">
      <c r="A79" s="365"/>
      <c r="B79" s="412"/>
      <c r="C79" s="186" t="s">
        <v>17</v>
      </c>
      <c r="D79" s="120">
        <f>D84+D89</f>
        <v>0</v>
      </c>
      <c r="E79" s="120">
        <f>E84+E89</f>
        <v>0</v>
      </c>
      <c r="F79" s="120">
        <f>F84+F89</f>
        <v>0</v>
      </c>
      <c r="G79" s="120">
        <f>G84+G89</f>
        <v>0</v>
      </c>
      <c r="H79" s="121" t="s">
        <v>71</v>
      </c>
    </row>
    <row r="80" spans="1:8" ht="15.75">
      <c r="A80" s="365"/>
      <c r="B80" s="412"/>
      <c r="C80" s="186" t="s">
        <v>34</v>
      </c>
      <c r="D80" s="120">
        <f>D95</f>
        <v>1298</v>
      </c>
      <c r="E80" s="120">
        <f>D80/D77*100</f>
        <v>28.457423485047794</v>
      </c>
      <c r="F80" s="120">
        <f>F95</f>
        <v>986.1</v>
      </c>
      <c r="G80" s="121">
        <f>F80/F77*100</f>
        <v>18.276002668841276</v>
      </c>
      <c r="H80" s="121">
        <f>F80/D80*100-100</f>
        <v>-24.029275808936816</v>
      </c>
    </row>
    <row r="81" spans="1:8" ht="15.75">
      <c r="A81" s="365"/>
      <c r="B81" s="412"/>
      <c r="C81" s="186" t="s">
        <v>35</v>
      </c>
      <c r="D81" s="120">
        <f>D86+D91</f>
        <v>1561.2</v>
      </c>
      <c r="E81" s="120">
        <f>D81/D77*100</f>
        <v>34.22783478032097</v>
      </c>
      <c r="F81" s="120">
        <f>F86+F91</f>
        <v>2764.1</v>
      </c>
      <c r="G81" s="122">
        <f>F81/F77*100</f>
        <v>51.22877900511528</v>
      </c>
      <c r="H81" s="122">
        <f>F81/D81*100-100</f>
        <v>77.04970535485523</v>
      </c>
    </row>
    <row r="82" spans="1:8" ht="15.75" customHeight="1">
      <c r="A82" s="410" t="s">
        <v>503</v>
      </c>
      <c r="B82" s="411" t="s">
        <v>1006</v>
      </c>
      <c r="C82" s="183" t="s">
        <v>113</v>
      </c>
      <c r="D82" s="115">
        <f>D83+D86</f>
        <v>3237.2</v>
      </c>
      <c r="E82" s="115">
        <f>E83+E84+E85+E86</f>
        <v>100</v>
      </c>
      <c r="F82" s="115">
        <f>F83+F84+F85+F86</f>
        <v>4409.5</v>
      </c>
      <c r="G82" s="114">
        <f>G83+G84+G85+G86</f>
        <v>100</v>
      </c>
      <c r="H82" s="114">
        <f>F82/D82*100-100</f>
        <v>36.21339429136293</v>
      </c>
    </row>
    <row r="83" spans="1:8" ht="31.5">
      <c r="A83" s="410"/>
      <c r="B83" s="411"/>
      <c r="C83" s="183" t="s">
        <v>33</v>
      </c>
      <c r="D83" s="115">
        <v>1676</v>
      </c>
      <c r="E83" s="115">
        <f>D83/D82*100</f>
        <v>51.77313727913011</v>
      </c>
      <c r="F83" s="115">
        <v>1645.4</v>
      </c>
      <c r="G83" s="114">
        <f>F83/F82*100</f>
        <v>37.314888309332126</v>
      </c>
      <c r="H83" s="114">
        <f>F83/D83*100-100</f>
        <v>-1.8257756563245806</v>
      </c>
    </row>
    <row r="84" spans="1:8" ht="15.75">
      <c r="A84" s="410"/>
      <c r="B84" s="411"/>
      <c r="C84" s="183" t="s">
        <v>17</v>
      </c>
      <c r="D84" s="115">
        <v>0</v>
      </c>
      <c r="E84" s="115">
        <v>0</v>
      </c>
      <c r="F84" s="115">
        <v>0</v>
      </c>
      <c r="G84" s="115">
        <v>0</v>
      </c>
      <c r="H84" s="114" t="s">
        <v>71</v>
      </c>
    </row>
    <row r="85" spans="1:8" ht="15.75">
      <c r="A85" s="410"/>
      <c r="B85" s="411"/>
      <c r="C85" s="183" t="s">
        <v>34</v>
      </c>
      <c r="D85" s="115">
        <v>0</v>
      </c>
      <c r="E85" s="115">
        <v>0</v>
      </c>
      <c r="F85" s="115">
        <v>0</v>
      </c>
      <c r="G85" s="115">
        <v>0</v>
      </c>
      <c r="H85" s="114" t="s">
        <v>71</v>
      </c>
    </row>
    <row r="86" spans="1:8" ht="15.75">
      <c r="A86" s="410"/>
      <c r="B86" s="411"/>
      <c r="C86" s="183" t="s">
        <v>35</v>
      </c>
      <c r="D86" s="115">
        <v>1561.2</v>
      </c>
      <c r="E86" s="115">
        <f>D86/D82*100</f>
        <v>48.22686272086989</v>
      </c>
      <c r="F86" s="115">
        <v>2764.1</v>
      </c>
      <c r="G86" s="114">
        <f>F86/F82*100</f>
        <v>62.685111690667874</v>
      </c>
      <c r="H86" s="114">
        <f>F86/D86*100-100</f>
        <v>77.04970535485523</v>
      </c>
    </row>
    <row r="87" spans="1:8" ht="15.75" customHeight="1">
      <c r="A87" s="410" t="s">
        <v>504</v>
      </c>
      <c r="B87" s="411" t="s">
        <v>1005</v>
      </c>
      <c r="C87" s="183" t="s">
        <v>113</v>
      </c>
      <c r="D87" s="115">
        <f>D88+D91</f>
        <v>26</v>
      </c>
      <c r="E87" s="115">
        <f>E88+E89+E90+E91</f>
        <v>100</v>
      </c>
      <c r="F87" s="115">
        <f>F88+F89+F90+F91</f>
        <v>0</v>
      </c>
      <c r="G87" s="114">
        <v>0</v>
      </c>
      <c r="H87" s="114">
        <f>F87/D87*100-100</f>
        <v>-100</v>
      </c>
    </row>
    <row r="88" spans="1:8" ht="31.5">
      <c r="A88" s="410"/>
      <c r="B88" s="411"/>
      <c r="C88" s="183" t="s">
        <v>33</v>
      </c>
      <c r="D88" s="115">
        <v>26</v>
      </c>
      <c r="E88" s="115">
        <f>D88/D87*100</f>
        <v>100</v>
      </c>
      <c r="F88" s="115">
        <v>0</v>
      </c>
      <c r="G88" s="114">
        <v>0</v>
      </c>
      <c r="H88" s="114">
        <f>F88/D88*100-100</f>
        <v>-100</v>
      </c>
    </row>
    <row r="89" spans="1:8" ht="15.75">
      <c r="A89" s="410"/>
      <c r="B89" s="411"/>
      <c r="C89" s="183" t="s">
        <v>17</v>
      </c>
      <c r="D89" s="115">
        <v>0</v>
      </c>
      <c r="E89" s="115">
        <v>0</v>
      </c>
      <c r="F89" s="115">
        <v>0</v>
      </c>
      <c r="G89" s="115">
        <v>0</v>
      </c>
      <c r="H89" s="114" t="s">
        <v>71</v>
      </c>
    </row>
    <row r="90" spans="1:8" ht="15.75">
      <c r="A90" s="410"/>
      <c r="B90" s="411"/>
      <c r="C90" s="183" t="s">
        <v>34</v>
      </c>
      <c r="D90" s="115">
        <v>0</v>
      </c>
      <c r="E90" s="115">
        <v>0</v>
      </c>
      <c r="F90" s="115">
        <v>0</v>
      </c>
      <c r="G90" s="115">
        <v>0</v>
      </c>
      <c r="H90" s="114" t="s">
        <v>71</v>
      </c>
    </row>
    <row r="91" spans="1:8" ht="15.75">
      <c r="A91" s="410"/>
      <c r="B91" s="411"/>
      <c r="C91" s="183" t="s">
        <v>35</v>
      </c>
      <c r="D91" s="115">
        <v>0</v>
      </c>
      <c r="E91" s="115">
        <v>0</v>
      </c>
      <c r="F91" s="115">
        <v>0</v>
      </c>
      <c r="G91" s="115">
        <v>0</v>
      </c>
      <c r="H91" s="114" t="s">
        <v>71</v>
      </c>
    </row>
    <row r="92" spans="1:8" ht="15.75" customHeight="1">
      <c r="A92" s="410" t="s">
        <v>505</v>
      </c>
      <c r="B92" s="411" t="s">
        <v>1004</v>
      </c>
      <c r="C92" s="183" t="s">
        <v>113</v>
      </c>
      <c r="D92" s="115">
        <f>D95</f>
        <v>1298</v>
      </c>
      <c r="E92" s="115">
        <f>E93+E94+E95+E96</f>
        <v>100</v>
      </c>
      <c r="F92" s="115">
        <f>F95</f>
        <v>986.1</v>
      </c>
      <c r="G92" s="113">
        <f>G93+G94+G95+G96</f>
        <v>100</v>
      </c>
      <c r="H92" s="113">
        <f>F92/D92*100-100</f>
        <v>-24.029275808936816</v>
      </c>
    </row>
    <row r="93" spans="1:8" ht="31.5">
      <c r="A93" s="410"/>
      <c r="B93" s="411"/>
      <c r="C93" s="183" t="s">
        <v>33</v>
      </c>
      <c r="D93" s="115">
        <v>0</v>
      </c>
      <c r="E93" s="115">
        <v>0</v>
      </c>
      <c r="F93" s="115">
        <v>0</v>
      </c>
      <c r="G93" s="115">
        <v>0</v>
      </c>
      <c r="H93" s="113" t="s">
        <v>71</v>
      </c>
    </row>
    <row r="94" spans="1:8" ht="15.75">
      <c r="A94" s="410"/>
      <c r="B94" s="411"/>
      <c r="C94" s="183" t="s">
        <v>17</v>
      </c>
      <c r="D94" s="115">
        <v>0</v>
      </c>
      <c r="E94" s="115">
        <v>0</v>
      </c>
      <c r="F94" s="115">
        <v>0</v>
      </c>
      <c r="G94" s="115">
        <v>0</v>
      </c>
      <c r="H94" s="113" t="s">
        <v>71</v>
      </c>
    </row>
    <row r="95" spans="1:8" ht="15.75">
      <c r="A95" s="410"/>
      <c r="B95" s="411"/>
      <c r="C95" s="183" t="s">
        <v>34</v>
      </c>
      <c r="D95" s="115">
        <v>1298</v>
      </c>
      <c r="E95" s="115">
        <f>D95/D92*100</f>
        <v>100</v>
      </c>
      <c r="F95" s="115">
        <v>986.1</v>
      </c>
      <c r="G95" s="113">
        <f>F95/F92*100</f>
        <v>100</v>
      </c>
      <c r="H95" s="113">
        <f>F95/D95*100-100</f>
        <v>-24.029275808936816</v>
      </c>
    </row>
    <row r="96" spans="1:8" ht="15.75">
      <c r="A96" s="410"/>
      <c r="B96" s="411"/>
      <c r="C96" s="183" t="s">
        <v>35</v>
      </c>
      <c r="D96" s="115">
        <v>0</v>
      </c>
      <c r="E96" s="115">
        <v>0</v>
      </c>
      <c r="F96" s="115">
        <v>0</v>
      </c>
      <c r="G96" s="115">
        <v>0</v>
      </c>
      <c r="H96" s="113" t="s">
        <v>71</v>
      </c>
    </row>
    <row r="97" spans="1:8" ht="15.75" customHeight="1">
      <c r="A97" s="365" t="s">
        <v>506</v>
      </c>
      <c r="B97" s="412" t="s">
        <v>507</v>
      </c>
      <c r="C97" s="186" t="s">
        <v>113</v>
      </c>
      <c r="D97" s="120">
        <f>D98</f>
        <v>11522</v>
      </c>
      <c r="E97" s="120">
        <f>E98+E99+E100+E101</f>
        <v>100</v>
      </c>
      <c r="F97" s="120">
        <f>F98</f>
        <v>7795.4</v>
      </c>
      <c r="G97" s="121">
        <f>G98+G99+G100+G101</f>
        <v>100</v>
      </c>
      <c r="H97" s="121">
        <f>F97/D97*100-100</f>
        <v>-32.34334316958861</v>
      </c>
    </row>
    <row r="98" spans="1:8" ht="31.5">
      <c r="A98" s="435"/>
      <c r="B98" s="412"/>
      <c r="C98" s="186" t="s">
        <v>33</v>
      </c>
      <c r="D98" s="120">
        <f>D103+D109</f>
        <v>11522</v>
      </c>
      <c r="E98" s="120">
        <f>D98/D97*100</f>
        <v>100</v>
      </c>
      <c r="F98" s="120">
        <f>F103+F109</f>
        <v>7795.4</v>
      </c>
      <c r="G98" s="121">
        <f>F98/F97*100</f>
        <v>100</v>
      </c>
      <c r="H98" s="121">
        <f>F98/D98*100-100</f>
        <v>-32.34334316958861</v>
      </c>
    </row>
    <row r="99" spans="1:8" ht="15.75">
      <c r="A99" s="435"/>
      <c r="B99" s="412"/>
      <c r="C99" s="186" t="s">
        <v>17</v>
      </c>
      <c r="D99" s="120">
        <f>D104+D110</f>
        <v>0</v>
      </c>
      <c r="E99" s="120">
        <v>0</v>
      </c>
      <c r="F99" s="120">
        <f>F104+F110</f>
        <v>0</v>
      </c>
      <c r="G99" s="121">
        <v>0</v>
      </c>
      <c r="H99" s="121" t="s">
        <v>71</v>
      </c>
    </row>
    <row r="100" spans="1:8" ht="15.75">
      <c r="A100" s="435"/>
      <c r="B100" s="412"/>
      <c r="C100" s="186" t="s">
        <v>34</v>
      </c>
      <c r="D100" s="120">
        <f>D105+D111</f>
        <v>0</v>
      </c>
      <c r="E100" s="120">
        <v>0</v>
      </c>
      <c r="F100" s="120">
        <f>F105+F111</f>
        <v>0</v>
      </c>
      <c r="G100" s="121">
        <v>0</v>
      </c>
      <c r="H100" s="121" t="s">
        <v>71</v>
      </c>
    </row>
    <row r="101" spans="1:8" ht="15.75">
      <c r="A101" s="435"/>
      <c r="B101" s="412"/>
      <c r="C101" s="186" t="s">
        <v>35</v>
      </c>
      <c r="D101" s="120">
        <f>D106+D112</f>
        <v>0</v>
      </c>
      <c r="E101" s="120">
        <v>0</v>
      </c>
      <c r="F101" s="120">
        <f>F106+F112</f>
        <v>0</v>
      </c>
      <c r="G101" s="121">
        <v>0</v>
      </c>
      <c r="H101" s="121" t="s">
        <v>71</v>
      </c>
    </row>
    <row r="102" spans="1:8" ht="15.75" customHeight="1">
      <c r="A102" s="418" t="s">
        <v>508</v>
      </c>
      <c r="B102" s="428" t="s">
        <v>133</v>
      </c>
      <c r="C102" s="183" t="s">
        <v>113</v>
      </c>
      <c r="D102" s="115">
        <f>D103+D104</f>
        <v>9230</v>
      </c>
      <c r="E102" s="115">
        <f>E103+E104</f>
        <v>100</v>
      </c>
      <c r="F102" s="115">
        <f>F103+F104</f>
        <v>5994</v>
      </c>
      <c r="G102" s="113">
        <f>G103+G104</f>
        <v>100</v>
      </c>
      <c r="H102" s="113">
        <f>F102/D102*100-100</f>
        <v>-35.059588299024924</v>
      </c>
    </row>
    <row r="103" spans="1:8" ht="27" customHeight="1">
      <c r="A103" s="418"/>
      <c r="B103" s="429"/>
      <c r="C103" s="183" t="s">
        <v>33</v>
      </c>
      <c r="D103" s="115">
        <v>9230</v>
      </c>
      <c r="E103" s="115">
        <f>D103/D102*100</f>
        <v>100</v>
      </c>
      <c r="F103" s="115">
        <v>5994</v>
      </c>
      <c r="G103" s="113">
        <f>F103/F102*100</f>
        <v>100</v>
      </c>
      <c r="H103" s="113">
        <f>F103/D103*100-100</f>
        <v>-35.059588299024924</v>
      </c>
    </row>
    <row r="104" spans="1:8" ht="15.75">
      <c r="A104" s="418"/>
      <c r="B104" s="429"/>
      <c r="C104" s="183" t="s">
        <v>17</v>
      </c>
      <c r="D104" s="115">
        <v>0</v>
      </c>
      <c r="E104" s="115">
        <f>D104/D102*100</f>
        <v>0</v>
      </c>
      <c r="F104" s="115">
        <v>0</v>
      </c>
      <c r="G104" s="113">
        <f>F104/F102*100</f>
        <v>0</v>
      </c>
      <c r="H104" s="113" t="s">
        <v>71</v>
      </c>
    </row>
    <row r="105" spans="1:8" ht="15.75">
      <c r="A105" s="418"/>
      <c r="B105" s="429"/>
      <c r="C105" s="183" t="s">
        <v>34</v>
      </c>
      <c r="D105" s="115">
        <v>0</v>
      </c>
      <c r="E105" s="115">
        <v>0</v>
      </c>
      <c r="F105" s="115">
        <v>0</v>
      </c>
      <c r="G105" s="115">
        <v>0</v>
      </c>
      <c r="H105" s="113" t="s">
        <v>71</v>
      </c>
    </row>
    <row r="106" spans="1:8" ht="15.75">
      <c r="A106" s="418"/>
      <c r="B106" s="429"/>
      <c r="C106" s="183" t="s">
        <v>35</v>
      </c>
      <c r="D106" s="115">
        <v>0</v>
      </c>
      <c r="E106" s="115">
        <v>0</v>
      </c>
      <c r="F106" s="115">
        <v>0</v>
      </c>
      <c r="G106" s="115">
        <v>0</v>
      </c>
      <c r="H106" s="113" t="s">
        <v>71</v>
      </c>
    </row>
    <row r="107" spans="1:8" ht="15.75" customHeight="1">
      <c r="A107" s="418"/>
      <c r="B107" s="430"/>
      <c r="C107" s="6" t="s">
        <v>941</v>
      </c>
      <c r="D107" s="115">
        <v>0</v>
      </c>
      <c r="E107" s="115">
        <v>0</v>
      </c>
      <c r="F107" s="115">
        <v>0</v>
      </c>
      <c r="G107" s="115">
        <v>0</v>
      </c>
      <c r="H107" s="113" t="s">
        <v>71</v>
      </c>
    </row>
    <row r="108" spans="1:8" ht="15.75">
      <c r="A108" s="418" t="s">
        <v>509</v>
      </c>
      <c r="B108" s="411" t="s">
        <v>1003</v>
      </c>
      <c r="C108" s="183" t="s">
        <v>113</v>
      </c>
      <c r="D108" s="115">
        <f>D109</f>
        <v>2292</v>
      </c>
      <c r="E108" s="115">
        <f>E109+E110+E111+E112</f>
        <v>100</v>
      </c>
      <c r="F108" s="115">
        <f>F109</f>
        <v>1801.4</v>
      </c>
      <c r="G108" s="113">
        <f>F108/F97*100</f>
        <v>23.1084998845473</v>
      </c>
      <c r="H108" s="113">
        <f>F108/D108*100-100</f>
        <v>-21.404886561954612</v>
      </c>
    </row>
    <row r="109" spans="1:8" ht="31.5">
      <c r="A109" s="418"/>
      <c r="B109" s="411"/>
      <c r="C109" s="183" t="s">
        <v>33</v>
      </c>
      <c r="D109" s="115">
        <v>2292</v>
      </c>
      <c r="E109" s="115">
        <f>D109/D108*100</f>
        <v>100</v>
      </c>
      <c r="F109" s="115">
        <v>1801.4</v>
      </c>
      <c r="G109" s="113">
        <f>F109/F108*100</f>
        <v>100</v>
      </c>
      <c r="H109" s="113">
        <f>F109/D109*100-100</f>
        <v>-21.404886561954612</v>
      </c>
    </row>
    <row r="110" spans="1:8" ht="15.75">
      <c r="A110" s="418"/>
      <c r="B110" s="411"/>
      <c r="C110" s="183" t="s">
        <v>17</v>
      </c>
      <c r="D110" s="115">
        <v>0</v>
      </c>
      <c r="E110" s="115">
        <v>0</v>
      </c>
      <c r="F110" s="115">
        <v>0</v>
      </c>
      <c r="G110" s="115">
        <v>0</v>
      </c>
      <c r="H110" s="113" t="s">
        <v>71</v>
      </c>
    </row>
    <row r="111" spans="1:8" ht="15.75">
      <c r="A111" s="418"/>
      <c r="B111" s="411"/>
      <c r="C111" s="183" t="s">
        <v>34</v>
      </c>
      <c r="D111" s="115">
        <v>0</v>
      </c>
      <c r="E111" s="115">
        <v>0</v>
      </c>
      <c r="F111" s="115">
        <v>0</v>
      </c>
      <c r="G111" s="115">
        <v>0</v>
      </c>
      <c r="H111" s="113" t="s">
        <v>71</v>
      </c>
    </row>
    <row r="112" spans="1:8" ht="15.75">
      <c r="A112" s="418"/>
      <c r="B112" s="411"/>
      <c r="C112" s="183" t="s">
        <v>35</v>
      </c>
      <c r="D112" s="115">
        <v>0</v>
      </c>
      <c r="E112" s="115">
        <v>0</v>
      </c>
      <c r="F112" s="115">
        <v>0</v>
      </c>
      <c r="G112" s="115">
        <v>0</v>
      </c>
      <c r="H112" s="113" t="s">
        <v>71</v>
      </c>
    </row>
    <row r="113" spans="1:8" s="57" customFormat="1" ht="15.75" customHeight="1">
      <c r="A113" s="440">
        <v>2</v>
      </c>
      <c r="B113" s="441" t="s">
        <v>700</v>
      </c>
      <c r="C113" s="83" t="s">
        <v>113</v>
      </c>
      <c r="D113" s="123">
        <f>D114+D115+D116+D117</f>
        <v>1574451</v>
      </c>
      <c r="E113" s="124">
        <f>SUM(E114:E117)</f>
        <v>100</v>
      </c>
      <c r="F113" s="125">
        <f>F114+F115+F116+F117</f>
        <v>1062595.6</v>
      </c>
      <c r="G113" s="124">
        <f>SUM(G114:G117)</f>
        <v>99.77347920507106</v>
      </c>
      <c r="H113" s="124">
        <f>F113/D113*100-100</f>
        <v>-32.51008764324834</v>
      </c>
    </row>
    <row r="114" spans="1:8" s="57" customFormat="1" ht="31.5">
      <c r="A114" s="440"/>
      <c r="B114" s="441"/>
      <c r="C114" s="83" t="s">
        <v>33</v>
      </c>
      <c r="D114" s="123">
        <f>D119+D144+D214+D239+D254+D279+D304+D314</f>
        <v>625831</v>
      </c>
      <c r="E114" s="124">
        <f>(D114/D113)*100</f>
        <v>39.74915700774429</v>
      </c>
      <c r="F114" s="125">
        <f>F119+F144+F214+F254+F239+F279+F304+F314</f>
        <v>410785</v>
      </c>
      <c r="G114" s="124">
        <f>(F114/F113)*100</f>
        <v>38.65863927913874</v>
      </c>
      <c r="H114" s="124">
        <f>F114/D114*100-100</f>
        <v>-34.36167271995156</v>
      </c>
    </row>
    <row r="115" spans="1:8" s="57" customFormat="1" ht="15.75">
      <c r="A115" s="440"/>
      <c r="B115" s="441"/>
      <c r="C115" s="83" t="s">
        <v>17</v>
      </c>
      <c r="D115" s="123">
        <f>D120+D145+D215+D240+D255+D280+D305+D315</f>
        <v>0</v>
      </c>
      <c r="E115" s="124">
        <v>0</v>
      </c>
      <c r="F115" s="125">
        <f>F120+F145+F215+F255+F240+F280+F305+F315</f>
        <v>2407</v>
      </c>
      <c r="G115" s="124">
        <v>0</v>
      </c>
      <c r="H115" s="124" t="s">
        <v>71</v>
      </c>
    </row>
    <row r="116" spans="1:8" s="57" customFormat="1" ht="15.75">
      <c r="A116" s="440"/>
      <c r="B116" s="441"/>
      <c r="C116" s="83" t="s">
        <v>34</v>
      </c>
      <c r="D116" s="123">
        <f>D121+D146+D216+D241+D256+D281+D306+D316</f>
        <v>828903</v>
      </c>
      <c r="E116" s="124">
        <f>(D116/D113)*100</f>
        <v>52.64711318421469</v>
      </c>
      <c r="F116" s="125">
        <f>F121+F146+F216+F256+F241+F281+F306+F316</f>
        <v>568291</v>
      </c>
      <c r="G116" s="124">
        <f>(F116/F113)*100</f>
        <v>53.481399697119016</v>
      </c>
      <c r="H116" s="124">
        <f>F116/D116*100-100</f>
        <v>-31.44059075669891</v>
      </c>
    </row>
    <row r="117" spans="1:8" s="57" customFormat="1" ht="15.75">
      <c r="A117" s="440"/>
      <c r="B117" s="441"/>
      <c r="C117" s="83" t="s">
        <v>35</v>
      </c>
      <c r="D117" s="123">
        <f>D122+D147+D217+D242+D257+D282+D307+D317</f>
        <v>119717</v>
      </c>
      <c r="E117" s="124">
        <f>(D117/D113)*100</f>
        <v>7.603729808041025</v>
      </c>
      <c r="F117" s="125">
        <f>F122+F147+F217+F257+F242+F282+F307+F317</f>
        <v>81112.6</v>
      </c>
      <c r="G117" s="124">
        <f>(F117/F113)*100</f>
        <v>7.633440228813295</v>
      </c>
      <c r="H117" s="124">
        <f>F117/D117*100-100</f>
        <v>-32.246381048639705</v>
      </c>
    </row>
    <row r="118" spans="1:8" s="58" customFormat="1" ht="12.75" customHeight="1">
      <c r="A118" s="419" t="s">
        <v>165</v>
      </c>
      <c r="B118" s="420" t="s">
        <v>286</v>
      </c>
      <c r="C118" s="80" t="s">
        <v>113</v>
      </c>
      <c r="D118" s="126">
        <f>D119+D120+D121+D122</f>
        <v>531858</v>
      </c>
      <c r="E118" s="127">
        <f>SUM(E119:E122)</f>
        <v>100</v>
      </c>
      <c r="F118" s="128">
        <f>F119+F120+F121+F122</f>
        <v>350679.80000000005</v>
      </c>
      <c r="G118" s="127">
        <f>SUM(G119:G122)</f>
        <v>100</v>
      </c>
      <c r="H118" s="127">
        <f>F118/D118*100-100</f>
        <v>-34.06514520793144</v>
      </c>
    </row>
    <row r="119" spans="1:8" s="58" customFormat="1" ht="31.5">
      <c r="A119" s="419"/>
      <c r="B119" s="420"/>
      <c r="C119" s="80" t="s">
        <v>33</v>
      </c>
      <c r="D119" s="128">
        <f>D124+D129+D134+D139</f>
        <v>223510</v>
      </c>
      <c r="E119" s="127">
        <f>(D119/D118)*100</f>
        <v>42.024374927142205</v>
      </c>
      <c r="F119" s="120">
        <f>F124+F129+F134+F139</f>
        <v>140980.2</v>
      </c>
      <c r="G119" s="127">
        <f>(F119/F118)*100</f>
        <v>40.20197342418925</v>
      </c>
      <c r="H119" s="127">
        <f>F119/D119*100-100</f>
        <v>-36.92443291127914</v>
      </c>
    </row>
    <row r="120" spans="1:8" s="58" customFormat="1" ht="15.75">
      <c r="A120" s="419"/>
      <c r="B120" s="420"/>
      <c r="C120" s="80" t="s">
        <v>17</v>
      </c>
      <c r="D120" s="128">
        <f>D125+D130+D135+D140</f>
        <v>0</v>
      </c>
      <c r="E120" s="127">
        <f>(D120/D118)*100</f>
        <v>0</v>
      </c>
      <c r="F120" s="120">
        <f>F125+F130+F135+F140</f>
        <v>0</v>
      </c>
      <c r="G120" s="127">
        <f>(F120/F118)*100</f>
        <v>0</v>
      </c>
      <c r="H120" s="127" t="s">
        <v>71</v>
      </c>
    </row>
    <row r="121" spans="1:8" s="58" customFormat="1" ht="15.75">
      <c r="A121" s="419"/>
      <c r="B121" s="420"/>
      <c r="C121" s="80" t="s">
        <v>34</v>
      </c>
      <c r="D121" s="128">
        <f>D126+D131+D136+D141</f>
        <v>233503</v>
      </c>
      <c r="E121" s="127">
        <f>(D121/D118)*100</f>
        <v>43.90325989267812</v>
      </c>
      <c r="F121" s="120">
        <f>F126+F131+F136+F141</f>
        <v>159257.1</v>
      </c>
      <c r="G121" s="127">
        <f>(F121/F118)*100</f>
        <v>45.41382195381655</v>
      </c>
      <c r="H121" s="127">
        <f>F121/D121*100-100</f>
        <v>-31.796550793779957</v>
      </c>
    </row>
    <row r="122" spans="1:8" s="58" customFormat="1" ht="15.75">
      <c r="A122" s="419"/>
      <c r="B122" s="420"/>
      <c r="C122" s="80" t="s">
        <v>35</v>
      </c>
      <c r="D122" s="128">
        <f>D127+D132+D137+D142</f>
        <v>74845</v>
      </c>
      <c r="E122" s="127">
        <f>(D122/D118)*100</f>
        <v>14.072365180179672</v>
      </c>
      <c r="F122" s="120">
        <f>F127+F132+F137+F142</f>
        <v>50442.5</v>
      </c>
      <c r="G122" s="127">
        <f>(F122/F118)*100</f>
        <v>14.384204621994193</v>
      </c>
      <c r="H122" s="127">
        <f>F122/D122*100-100</f>
        <v>-32.604048366624355</v>
      </c>
    </row>
    <row r="123" spans="1:8" ht="22.5" customHeight="1">
      <c r="A123" s="413" t="s">
        <v>94</v>
      </c>
      <c r="B123" s="414" t="s">
        <v>510</v>
      </c>
      <c r="C123" s="81" t="s">
        <v>113</v>
      </c>
      <c r="D123" s="129">
        <f>D124+D125+D126+D127</f>
        <v>232895</v>
      </c>
      <c r="E123" s="130">
        <f>SUM(E124:E127)</f>
        <v>100</v>
      </c>
      <c r="F123" s="115">
        <f>F124+F125+F126+F127</f>
        <v>159071</v>
      </c>
      <c r="G123" s="130">
        <f>SUM(G124:G127)</f>
        <v>100</v>
      </c>
      <c r="H123" s="130">
        <f>F123/D123*100-100</f>
        <v>-31.698404860559478</v>
      </c>
    </row>
    <row r="124" spans="1:8" ht="30.75" customHeight="1">
      <c r="A124" s="413"/>
      <c r="B124" s="414"/>
      <c r="C124" s="81" t="s">
        <v>33</v>
      </c>
      <c r="D124" s="131">
        <v>0</v>
      </c>
      <c r="E124" s="130">
        <f>(D124/D123)*100</f>
        <v>0</v>
      </c>
      <c r="F124" s="132">
        <v>0</v>
      </c>
      <c r="G124" s="130">
        <f>(F124/F123)*100</f>
        <v>0</v>
      </c>
      <c r="H124" s="130" t="s">
        <v>71</v>
      </c>
    </row>
    <row r="125" spans="1:8" ht="24" customHeight="1">
      <c r="A125" s="413"/>
      <c r="B125" s="414"/>
      <c r="C125" s="81" t="s">
        <v>17</v>
      </c>
      <c r="D125" s="131">
        <v>0</v>
      </c>
      <c r="E125" s="130">
        <f>(D125/D123)*100</f>
        <v>0</v>
      </c>
      <c r="F125" s="132">
        <v>0</v>
      </c>
      <c r="G125" s="130">
        <f>(F125/F123)*100</f>
        <v>0</v>
      </c>
      <c r="H125" s="130" t="s">
        <v>71</v>
      </c>
    </row>
    <row r="126" spans="1:8" ht="15.75">
      <c r="A126" s="413"/>
      <c r="B126" s="414"/>
      <c r="C126" s="81" t="s">
        <v>34</v>
      </c>
      <c r="D126" s="129">
        <v>232895</v>
      </c>
      <c r="E126" s="130">
        <f>(D126/D123)*100</f>
        <v>100</v>
      </c>
      <c r="F126" s="115">
        <v>159071</v>
      </c>
      <c r="G126" s="130">
        <f>(F126/F123)*100</f>
        <v>100</v>
      </c>
      <c r="H126" s="130">
        <f>F126/D126*100-100</f>
        <v>-31.698404860559478</v>
      </c>
    </row>
    <row r="127" spans="1:8" ht="36" customHeight="1">
      <c r="A127" s="413"/>
      <c r="B127" s="414"/>
      <c r="C127" s="81" t="s">
        <v>35</v>
      </c>
      <c r="D127" s="131">
        <v>0</v>
      </c>
      <c r="E127" s="130">
        <f>(D127/D123)*100</f>
        <v>0</v>
      </c>
      <c r="F127" s="132">
        <v>0</v>
      </c>
      <c r="G127" s="130">
        <f>(F127/F123)*100</f>
        <v>0</v>
      </c>
      <c r="H127" s="130" t="s">
        <v>71</v>
      </c>
    </row>
    <row r="128" spans="1:8" ht="15" customHeight="1">
      <c r="A128" s="413" t="s">
        <v>95</v>
      </c>
      <c r="B128" s="414" t="s">
        <v>511</v>
      </c>
      <c r="C128" s="81" t="s">
        <v>113</v>
      </c>
      <c r="D128" s="129">
        <f>D129+D130+D131+D132</f>
        <v>294421</v>
      </c>
      <c r="E128" s="130">
        <f>SUM(E129:E132)</f>
        <v>100</v>
      </c>
      <c r="F128" s="115">
        <f>F129+F130+F131+F132</f>
        <v>187793.5</v>
      </c>
      <c r="G128" s="130">
        <f>SUM(G129:G132)</f>
        <v>100.00000000000001</v>
      </c>
      <c r="H128" s="130">
        <f>F128/D128*100-100</f>
        <v>-36.21599682087895</v>
      </c>
    </row>
    <row r="129" spans="1:8" ht="30.75" customHeight="1">
      <c r="A129" s="413"/>
      <c r="B129" s="414"/>
      <c r="C129" s="81" t="s">
        <v>33</v>
      </c>
      <c r="D129" s="129">
        <v>219576</v>
      </c>
      <c r="E129" s="130">
        <f>(D129/D128)*100</f>
        <v>74.57891930263126</v>
      </c>
      <c r="F129" s="115">
        <v>137351</v>
      </c>
      <c r="G129" s="130">
        <f>(F129/F128)*100</f>
        <v>73.13937915849058</v>
      </c>
      <c r="H129" s="130">
        <f>F129/D129*100-100</f>
        <v>-37.44717091121069</v>
      </c>
    </row>
    <row r="130" spans="1:8" ht="18.75" customHeight="1">
      <c r="A130" s="413"/>
      <c r="B130" s="414"/>
      <c r="C130" s="81" t="s">
        <v>17</v>
      </c>
      <c r="D130" s="131">
        <v>0</v>
      </c>
      <c r="E130" s="130">
        <f>(D130/D128)*100</f>
        <v>0</v>
      </c>
      <c r="F130" s="132">
        <v>0</v>
      </c>
      <c r="G130" s="130">
        <f>(F130/F128)*100</f>
        <v>0</v>
      </c>
      <c r="H130" s="130" t="s">
        <v>71</v>
      </c>
    </row>
    <row r="131" spans="1:8" ht="21" customHeight="1">
      <c r="A131" s="413"/>
      <c r="B131" s="414"/>
      <c r="C131" s="81" t="s">
        <v>34</v>
      </c>
      <c r="D131" s="131">
        <v>0</v>
      </c>
      <c r="E131" s="130">
        <f>(D131/D128)*100</f>
        <v>0</v>
      </c>
      <c r="F131" s="132">
        <v>0</v>
      </c>
      <c r="G131" s="130">
        <f>(F131/F128)*100</f>
        <v>0</v>
      </c>
      <c r="H131" s="130" t="s">
        <v>71</v>
      </c>
    </row>
    <row r="132" spans="1:8" ht="23.25" customHeight="1">
      <c r="A132" s="413"/>
      <c r="B132" s="414"/>
      <c r="C132" s="81" t="s">
        <v>35</v>
      </c>
      <c r="D132" s="129">
        <v>74845</v>
      </c>
      <c r="E132" s="130">
        <f>(D132/D128)*100</f>
        <v>25.421080697368737</v>
      </c>
      <c r="F132" s="133">
        <v>50442.5</v>
      </c>
      <c r="G132" s="130">
        <f>(F132/F128)*100</f>
        <v>26.860620841509427</v>
      </c>
      <c r="H132" s="130">
        <f>F132/D132*100-100</f>
        <v>-32.604048366624355</v>
      </c>
    </row>
    <row r="133" spans="1:8" ht="33.75" customHeight="1">
      <c r="A133" s="413" t="s">
        <v>377</v>
      </c>
      <c r="B133" s="414" t="s">
        <v>512</v>
      </c>
      <c r="C133" s="81" t="s">
        <v>113</v>
      </c>
      <c r="D133" s="129">
        <f>D134+D135+D136+D137</f>
        <v>3326</v>
      </c>
      <c r="E133" s="130">
        <f>SUM(E134:E137)</f>
        <v>100</v>
      </c>
      <c r="F133" s="115">
        <f>F134+F135+F136+F137</f>
        <v>3440.2</v>
      </c>
      <c r="G133" s="130">
        <f>SUM(G134:G137)</f>
        <v>100</v>
      </c>
      <c r="H133" s="130">
        <f>F133/D133*100-100</f>
        <v>3.433553818400469</v>
      </c>
    </row>
    <row r="134" spans="1:8" ht="30.75" customHeight="1">
      <c r="A134" s="413"/>
      <c r="B134" s="414"/>
      <c r="C134" s="81" t="s">
        <v>33</v>
      </c>
      <c r="D134" s="129">
        <v>3326</v>
      </c>
      <c r="E134" s="130">
        <f>(D134/D133)*100</f>
        <v>100</v>
      </c>
      <c r="F134" s="115">
        <v>3440.2</v>
      </c>
      <c r="G134" s="130">
        <f>(F134/F133)*100</f>
        <v>100</v>
      </c>
      <c r="H134" s="130">
        <f>F134/D134*100-100</f>
        <v>3.433553818400469</v>
      </c>
    </row>
    <row r="135" spans="1:8" ht="25.5" customHeight="1">
      <c r="A135" s="413"/>
      <c r="B135" s="414"/>
      <c r="C135" s="81" t="s">
        <v>17</v>
      </c>
      <c r="D135" s="131">
        <v>0</v>
      </c>
      <c r="E135" s="130">
        <f>(D135/D133)*100</f>
        <v>0</v>
      </c>
      <c r="F135" s="132">
        <v>0</v>
      </c>
      <c r="G135" s="130">
        <f>(F135/F133)*100</f>
        <v>0</v>
      </c>
      <c r="H135" s="130" t="s">
        <v>71</v>
      </c>
    </row>
    <row r="136" spans="1:8" ht="27" customHeight="1">
      <c r="A136" s="413"/>
      <c r="B136" s="414"/>
      <c r="C136" s="81" t="s">
        <v>34</v>
      </c>
      <c r="D136" s="131">
        <v>0</v>
      </c>
      <c r="E136" s="130">
        <f>(D136/D133)*100</f>
        <v>0</v>
      </c>
      <c r="F136" s="132">
        <v>0</v>
      </c>
      <c r="G136" s="130">
        <f>(F136/F133)*100</f>
        <v>0</v>
      </c>
      <c r="H136" s="130" t="s">
        <v>71</v>
      </c>
    </row>
    <row r="137" spans="1:8" ht="27.75" customHeight="1">
      <c r="A137" s="413"/>
      <c r="B137" s="414"/>
      <c r="C137" s="81" t="s">
        <v>35</v>
      </c>
      <c r="D137" s="131">
        <v>0</v>
      </c>
      <c r="E137" s="130">
        <f>(D137/D133)*100</f>
        <v>0</v>
      </c>
      <c r="F137" s="132">
        <v>0</v>
      </c>
      <c r="G137" s="130">
        <f>(F137/F133)*100</f>
        <v>0</v>
      </c>
      <c r="H137" s="130" t="s">
        <v>71</v>
      </c>
    </row>
    <row r="138" spans="1:8" ht="22.5" customHeight="1">
      <c r="A138" s="413" t="s">
        <v>378</v>
      </c>
      <c r="B138" s="414" t="s">
        <v>513</v>
      </c>
      <c r="C138" s="81" t="s">
        <v>113</v>
      </c>
      <c r="D138" s="129">
        <f>D139+D140+D141+D142</f>
        <v>1216</v>
      </c>
      <c r="E138" s="130">
        <f>SUM(E139:E142)</f>
        <v>100</v>
      </c>
      <c r="F138" s="115">
        <f>F139+F140+F141+F142</f>
        <v>375.1</v>
      </c>
      <c r="G138" s="130">
        <f>SUM(G139:G142)</f>
        <v>100</v>
      </c>
      <c r="H138" s="130">
        <f>F138/D138*100-100</f>
        <v>-69.15296052631578</v>
      </c>
    </row>
    <row r="139" spans="1:8" ht="33" customHeight="1">
      <c r="A139" s="413"/>
      <c r="B139" s="414"/>
      <c r="C139" s="81" t="s">
        <v>33</v>
      </c>
      <c r="D139" s="129">
        <v>608</v>
      </c>
      <c r="E139" s="130">
        <f>(D139/D138)*100</f>
        <v>50</v>
      </c>
      <c r="F139" s="115">
        <v>189</v>
      </c>
      <c r="G139" s="130">
        <f>(F139/F138)*100</f>
        <v>50.38656358304452</v>
      </c>
      <c r="H139" s="130">
        <f>F139/D139*100-100</f>
        <v>-68.91447368421052</v>
      </c>
    </row>
    <row r="140" spans="1:8" ht="20.25" customHeight="1">
      <c r="A140" s="413"/>
      <c r="B140" s="414"/>
      <c r="C140" s="81" t="s">
        <v>17</v>
      </c>
      <c r="D140" s="131">
        <v>0</v>
      </c>
      <c r="E140" s="130">
        <f>(D140/D138)*100</f>
        <v>0</v>
      </c>
      <c r="F140" s="132">
        <v>0</v>
      </c>
      <c r="G140" s="130">
        <f>(F140/F138)*100</f>
        <v>0</v>
      </c>
      <c r="H140" s="130" t="s">
        <v>71</v>
      </c>
    </row>
    <row r="141" spans="1:8" ht="15.75">
      <c r="A141" s="413"/>
      <c r="B141" s="414"/>
      <c r="C141" s="81" t="s">
        <v>34</v>
      </c>
      <c r="D141" s="129">
        <v>608</v>
      </c>
      <c r="E141" s="130">
        <f>(D141/D138)*100</f>
        <v>50</v>
      </c>
      <c r="F141" s="115">
        <v>186.1</v>
      </c>
      <c r="G141" s="130">
        <f>(F141/F138)*100</f>
        <v>49.61343641695547</v>
      </c>
      <c r="H141" s="130">
        <f>F141/D141*100-100</f>
        <v>-69.39144736842105</v>
      </c>
    </row>
    <row r="142" spans="1:8" ht="15.75">
      <c r="A142" s="413"/>
      <c r="B142" s="414"/>
      <c r="C142" s="81" t="s">
        <v>35</v>
      </c>
      <c r="D142" s="131">
        <v>0</v>
      </c>
      <c r="E142" s="130">
        <f>(D142/D138)*100</f>
        <v>0</v>
      </c>
      <c r="F142" s="132">
        <v>0</v>
      </c>
      <c r="G142" s="130">
        <f>(F142/F138)*100</f>
        <v>0</v>
      </c>
      <c r="H142" s="130" t="s">
        <v>71</v>
      </c>
    </row>
    <row r="143" spans="1:8" s="58" customFormat="1" ht="15" customHeight="1">
      <c r="A143" s="419" t="s">
        <v>166</v>
      </c>
      <c r="B143" s="420" t="s">
        <v>287</v>
      </c>
      <c r="C143" s="80" t="s">
        <v>113</v>
      </c>
      <c r="D143" s="128">
        <f>D144+D145+D146+D147</f>
        <v>771124</v>
      </c>
      <c r="E143" s="127">
        <f>SUM(E144:E147)</f>
        <v>99.99999999999999</v>
      </c>
      <c r="F143" s="120">
        <f>SUM(F144:F147)</f>
        <v>521805.19999999995</v>
      </c>
      <c r="G143" s="127">
        <f>SUM(G144:G147)</f>
        <v>100</v>
      </c>
      <c r="H143" s="127">
        <f>F143/D143*100-100</f>
        <v>-32.33186880449837</v>
      </c>
    </row>
    <row r="144" spans="1:8" s="58" customFormat="1" ht="31.5" customHeight="1">
      <c r="A144" s="419"/>
      <c r="B144" s="420"/>
      <c r="C144" s="80" t="s">
        <v>33</v>
      </c>
      <c r="D144" s="128">
        <f>D149+D154+D159+D199+D204+D209+D194</f>
        <v>159680</v>
      </c>
      <c r="E144" s="127">
        <f>(D144/D143)*100</f>
        <v>20.70743486131932</v>
      </c>
      <c r="F144" s="120">
        <f>F154+F159+F174+F204+F199</f>
        <v>100956.9</v>
      </c>
      <c r="G144" s="127">
        <f>(F144/F143)*100</f>
        <v>19.34762244607758</v>
      </c>
      <c r="H144" s="127">
        <f>F144/D144*100-100</f>
        <v>-36.77548847695391</v>
      </c>
    </row>
    <row r="145" spans="1:8" s="58" customFormat="1" ht="15" customHeight="1">
      <c r="A145" s="419"/>
      <c r="B145" s="420"/>
      <c r="C145" s="80" t="s">
        <v>17</v>
      </c>
      <c r="D145" s="128">
        <f>D150+D155+D160+D200+D205+D210+D195</f>
        <v>0</v>
      </c>
      <c r="E145" s="127">
        <f>(D145/D143)*100</f>
        <v>0</v>
      </c>
      <c r="F145" s="120">
        <f>F150+F155+F160+F165+F175+F195+F200+F205+F210</f>
        <v>2407</v>
      </c>
      <c r="G145" s="127">
        <f>(F145/F143)*100</f>
        <v>0.4612832528307499</v>
      </c>
      <c r="H145" s="127" t="s">
        <v>71</v>
      </c>
    </row>
    <row r="146" spans="1:8" s="58" customFormat="1" ht="15" customHeight="1">
      <c r="A146" s="419"/>
      <c r="B146" s="420"/>
      <c r="C146" s="80" t="s">
        <v>34</v>
      </c>
      <c r="D146" s="128">
        <f>D151+D156+D161+D201+D206+D211+D196</f>
        <v>581762</v>
      </c>
      <c r="E146" s="127">
        <f>(D146/D143)*100</f>
        <v>75.44337875620522</v>
      </c>
      <c r="F146" s="120">
        <f>F151+F156+F161+F176+F196+F201+F211</f>
        <v>399925.89999999997</v>
      </c>
      <c r="G146" s="127">
        <f>(F146/F143)*100</f>
        <v>76.64275863866439</v>
      </c>
      <c r="H146" s="127">
        <f>F146/D146*100-100</f>
        <v>-31.256097854449067</v>
      </c>
    </row>
    <row r="147" spans="1:8" s="58" customFormat="1" ht="15" customHeight="1">
      <c r="A147" s="419"/>
      <c r="B147" s="420"/>
      <c r="C147" s="80" t="s">
        <v>35</v>
      </c>
      <c r="D147" s="128">
        <f>D152+D157+D162+D202+D207+D212+D197</f>
        <v>29682</v>
      </c>
      <c r="E147" s="127">
        <f>(D147/D143)*100</f>
        <v>3.8491863824754518</v>
      </c>
      <c r="F147" s="120">
        <f>F157+F202</f>
        <v>18515.4</v>
      </c>
      <c r="G147" s="127">
        <f>(F147/F143)*100</f>
        <v>3.548335662427282</v>
      </c>
      <c r="H147" s="127">
        <f>F147/D147*100-100</f>
        <v>-37.620780270871236</v>
      </c>
    </row>
    <row r="148" spans="1:8" ht="18.75" customHeight="1">
      <c r="A148" s="413" t="s">
        <v>96</v>
      </c>
      <c r="B148" s="414" t="s">
        <v>514</v>
      </c>
      <c r="C148" s="81" t="s">
        <v>113</v>
      </c>
      <c r="D148" s="129">
        <f>D149+D150+D151+D152</f>
        <v>574374</v>
      </c>
      <c r="E148" s="130">
        <f>SUM(E149:E152)</f>
        <v>100</v>
      </c>
      <c r="F148" s="115">
        <f>F149+F150+F151+F152</f>
        <v>393441.1</v>
      </c>
      <c r="G148" s="130">
        <f>SUM(G149:G152)</f>
        <v>100</v>
      </c>
      <c r="H148" s="130">
        <f>F148/D148*100-100</f>
        <v>-31.500886182173986</v>
      </c>
    </row>
    <row r="149" spans="1:8" ht="34.5" customHeight="1">
      <c r="A149" s="413"/>
      <c r="B149" s="414"/>
      <c r="C149" s="81" t="s">
        <v>33</v>
      </c>
      <c r="D149" s="131">
        <v>0</v>
      </c>
      <c r="E149" s="130">
        <f>(D149/D148)*100</f>
        <v>0</v>
      </c>
      <c r="F149" s="132">
        <v>0</v>
      </c>
      <c r="G149" s="130">
        <f>(F149/F148)*100</f>
        <v>0</v>
      </c>
      <c r="H149" s="130" t="s">
        <v>71</v>
      </c>
    </row>
    <row r="150" spans="1:8" ht="21" customHeight="1">
      <c r="A150" s="413"/>
      <c r="B150" s="414"/>
      <c r="C150" s="81" t="s">
        <v>17</v>
      </c>
      <c r="D150" s="131">
        <v>0</v>
      </c>
      <c r="E150" s="130">
        <f>(D150/D148)*100</f>
        <v>0</v>
      </c>
      <c r="F150" s="132">
        <v>0</v>
      </c>
      <c r="G150" s="130">
        <f>(F150/F148)*100</f>
        <v>0</v>
      </c>
      <c r="H150" s="130" t="s">
        <v>71</v>
      </c>
    </row>
    <row r="151" spans="1:8" ht="15.75">
      <c r="A151" s="413"/>
      <c r="B151" s="414"/>
      <c r="C151" s="81" t="s">
        <v>34</v>
      </c>
      <c r="D151" s="129">
        <v>574374</v>
      </c>
      <c r="E151" s="130">
        <f>(D151/D148)*100</f>
        <v>100</v>
      </c>
      <c r="F151" s="115">
        <v>393441.1</v>
      </c>
      <c r="G151" s="130">
        <f>(F151/F148)*100</f>
        <v>100</v>
      </c>
      <c r="H151" s="130">
        <f>F151/D151*100-100</f>
        <v>-31.500886182173986</v>
      </c>
    </row>
    <row r="152" spans="1:8" ht="15.75">
      <c r="A152" s="413"/>
      <c r="B152" s="414"/>
      <c r="C152" s="81" t="s">
        <v>35</v>
      </c>
      <c r="D152" s="131">
        <v>0</v>
      </c>
      <c r="E152" s="130">
        <f>(D152/D148)*100</f>
        <v>0</v>
      </c>
      <c r="F152" s="132">
        <v>0</v>
      </c>
      <c r="G152" s="130">
        <f>(F152/F148)*100</f>
        <v>0</v>
      </c>
      <c r="H152" s="130" t="s">
        <v>71</v>
      </c>
    </row>
    <row r="153" spans="1:8" ht="19.5" customHeight="1">
      <c r="A153" s="413" t="s">
        <v>98</v>
      </c>
      <c r="B153" s="414" t="s">
        <v>511</v>
      </c>
      <c r="C153" s="81" t="s">
        <v>113</v>
      </c>
      <c r="D153" s="129">
        <f>D154+D155+D156+D157</f>
        <v>104111</v>
      </c>
      <c r="E153" s="130">
        <f>SUM(E154:E157)</f>
        <v>100</v>
      </c>
      <c r="F153" s="115">
        <f>F154+F155+F156+F157</f>
        <v>56914</v>
      </c>
      <c r="G153" s="130">
        <f>SUM(G154:G157)</f>
        <v>100</v>
      </c>
      <c r="H153" s="130">
        <f>F153/D153*100-100</f>
        <v>-45.33334614017731</v>
      </c>
    </row>
    <row r="154" spans="1:8" ht="29.25" customHeight="1">
      <c r="A154" s="413"/>
      <c r="B154" s="414"/>
      <c r="C154" s="81" t="s">
        <v>33</v>
      </c>
      <c r="D154" s="129">
        <v>93851</v>
      </c>
      <c r="E154" s="130">
        <f>(D154/D153)*100</f>
        <v>90.14513355937413</v>
      </c>
      <c r="F154" s="115">
        <v>49313.4</v>
      </c>
      <c r="G154" s="130">
        <f>(F154/F153)*100</f>
        <v>86.64546508767614</v>
      </c>
      <c r="H154" s="130">
        <f>F154/D154*100-100</f>
        <v>-47.455647782122725</v>
      </c>
    </row>
    <row r="155" spans="1:8" ht="18" customHeight="1">
      <c r="A155" s="413"/>
      <c r="B155" s="414"/>
      <c r="C155" s="81" t="s">
        <v>17</v>
      </c>
      <c r="D155" s="131">
        <v>0</v>
      </c>
      <c r="E155" s="130">
        <f>(D155/D153)*100</f>
        <v>0</v>
      </c>
      <c r="F155" s="132">
        <v>0</v>
      </c>
      <c r="G155" s="130">
        <f>(F155/F153)*100</f>
        <v>0</v>
      </c>
      <c r="H155" s="130" t="s">
        <v>71</v>
      </c>
    </row>
    <row r="156" spans="1:8" ht="18" customHeight="1">
      <c r="A156" s="413"/>
      <c r="B156" s="414"/>
      <c r="C156" s="81" t="s">
        <v>34</v>
      </c>
      <c r="D156" s="131">
        <v>0</v>
      </c>
      <c r="E156" s="130">
        <f>(D156/D153)*100</f>
        <v>0</v>
      </c>
      <c r="F156" s="132">
        <v>0</v>
      </c>
      <c r="G156" s="130">
        <f>(F156/F153)*100</f>
        <v>0</v>
      </c>
      <c r="H156" s="130" t="s">
        <v>71</v>
      </c>
    </row>
    <row r="157" spans="1:8" ht="16.5" customHeight="1">
      <c r="A157" s="413"/>
      <c r="B157" s="414"/>
      <c r="C157" s="81" t="s">
        <v>35</v>
      </c>
      <c r="D157" s="129">
        <v>10260</v>
      </c>
      <c r="E157" s="130">
        <f>(D157/D153)*100</f>
        <v>9.85486644062587</v>
      </c>
      <c r="F157" s="133">
        <v>7600.6</v>
      </c>
      <c r="G157" s="130">
        <f>(F157/F153)*100</f>
        <v>13.354534912323857</v>
      </c>
      <c r="H157" s="130">
        <f>F157/D157*100-100</f>
        <v>-25.92007797270955</v>
      </c>
    </row>
    <row r="158" spans="1:8" ht="22.5" customHeight="1">
      <c r="A158" s="413" t="s">
        <v>100</v>
      </c>
      <c r="B158" s="414" t="s">
        <v>512</v>
      </c>
      <c r="C158" s="81" t="s">
        <v>113</v>
      </c>
      <c r="D158" s="129">
        <f>D159+D160+D161+D162</f>
        <v>5425</v>
      </c>
      <c r="E158" s="130">
        <f>SUM(E159:E162)</f>
        <v>100</v>
      </c>
      <c r="F158" s="115">
        <f>SUM(F159:F162)</f>
        <v>4865</v>
      </c>
      <c r="G158" s="130">
        <f>SUM(G159:G162)</f>
        <v>100</v>
      </c>
      <c r="H158" s="130">
        <f>F158/D158*100-100</f>
        <v>-10.322580645161295</v>
      </c>
    </row>
    <row r="159" spans="1:8" ht="28.5" customHeight="1">
      <c r="A159" s="413"/>
      <c r="B159" s="414"/>
      <c r="C159" s="81" t="s">
        <v>33</v>
      </c>
      <c r="D159" s="129">
        <f>D164</f>
        <v>5425</v>
      </c>
      <c r="E159" s="130">
        <f>(D159/D158)*100</f>
        <v>100</v>
      </c>
      <c r="F159" s="115">
        <f>F164+F169</f>
        <v>4865</v>
      </c>
      <c r="G159" s="130">
        <f>(F159/F158)*100</f>
        <v>100</v>
      </c>
      <c r="H159" s="130">
        <f>F159/D159*100-100</f>
        <v>-10.322580645161295</v>
      </c>
    </row>
    <row r="160" spans="1:8" ht="25.5" customHeight="1">
      <c r="A160" s="413"/>
      <c r="B160" s="414"/>
      <c r="C160" s="81" t="s">
        <v>17</v>
      </c>
      <c r="D160" s="129">
        <f>D165</f>
        <v>0</v>
      </c>
      <c r="E160" s="130">
        <f>(D160/D158)*100</f>
        <v>0</v>
      </c>
      <c r="F160" s="115">
        <f>F165+F195</f>
        <v>0</v>
      </c>
      <c r="G160" s="130">
        <f>(F160/F158)*100</f>
        <v>0</v>
      </c>
      <c r="H160" s="130" t="s">
        <v>71</v>
      </c>
    </row>
    <row r="161" spans="1:8" ht="23.25" customHeight="1">
      <c r="A161" s="413"/>
      <c r="B161" s="414"/>
      <c r="C161" s="81" t="s">
        <v>34</v>
      </c>
      <c r="D161" s="129">
        <f>D166</f>
        <v>0</v>
      </c>
      <c r="E161" s="130">
        <f>(D161/D158)*100</f>
        <v>0</v>
      </c>
      <c r="F161" s="115">
        <f>F166+F196</f>
        <v>0</v>
      </c>
      <c r="G161" s="130">
        <f>(F161/F158)*100</f>
        <v>0</v>
      </c>
      <c r="H161" s="130" t="s">
        <v>71</v>
      </c>
    </row>
    <row r="162" spans="1:8" ht="36" customHeight="1">
      <c r="A162" s="413"/>
      <c r="B162" s="414"/>
      <c r="C162" s="81" t="s">
        <v>35</v>
      </c>
      <c r="D162" s="129">
        <f>D167</f>
        <v>0</v>
      </c>
      <c r="E162" s="130">
        <f>(D162/D158)*100</f>
        <v>0</v>
      </c>
      <c r="F162" s="115">
        <f>F167+F197</f>
        <v>0</v>
      </c>
      <c r="G162" s="130">
        <f>(F162/F158)*100</f>
        <v>0</v>
      </c>
      <c r="H162" s="130" t="s">
        <v>71</v>
      </c>
    </row>
    <row r="163" spans="1:8" ht="15.75" customHeight="1">
      <c r="A163" s="413" t="s">
        <v>515</v>
      </c>
      <c r="B163" s="414" t="s">
        <v>785</v>
      </c>
      <c r="C163" s="81" t="s">
        <v>113</v>
      </c>
      <c r="D163" s="131">
        <f>D164+D165+D166+D167</f>
        <v>5425</v>
      </c>
      <c r="E163" s="130">
        <f>SUM(E164:E167)</f>
        <v>100</v>
      </c>
      <c r="F163" s="132">
        <f>F164+F165+F166+F167</f>
        <v>4705.7</v>
      </c>
      <c r="G163" s="130">
        <f>SUM(G164:G167)</f>
        <v>100</v>
      </c>
      <c r="H163" s="130">
        <f>F163/D163*100-100</f>
        <v>-13.258986175115211</v>
      </c>
    </row>
    <row r="164" spans="1:8" ht="31.5">
      <c r="A164" s="413"/>
      <c r="B164" s="414"/>
      <c r="C164" s="81" t="s">
        <v>33</v>
      </c>
      <c r="D164" s="131">
        <v>5425</v>
      </c>
      <c r="E164" s="130">
        <f>(D164/D163)*100</f>
        <v>100</v>
      </c>
      <c r="F164" s="135">
        <v>4705.7</v>
      </c>
      <c r="G164" s="130">
        <f>(F164/F163)*100</f>
        <v>100</v>
      </c>
      <c r="H164" s="130">
        <f>F164/D164*100-100</f>
        <v>-13.258986175115211</v>
      </c>
    </row>
    <row r="165" spans="1:8" ht="15.75">
      <c r="A165" s="413"/>
      <c r="B165" s="414"/>
      <c r="C165" s="81" t="s">
        <v>17</v>
      </c>
      <c r="D165" s="131">
        <v>0</v>
      </c>
      <c r="E165" s="130">
        <f>(D165/D163)*100</f>
        <v>0</v>
      </c>
      <c r="F165" s="132">
        <v>0</v>
      </c>
      <c r="G165" s="130">
        <f>(F165/F163)*100</f>
        <v>0</v>
      </c>
      <c r="H165" s="130" t="s">
        <v>71</v>
      </c>
    </row>
    <row r="166" spans="1:8" ht="15.75">
      <c r="A166" s="413"/>
      <c r="B166" s="414"/>
      <c r="C166" s="81" t="s">
        <v>34</v>
      </c>
      <c r="D166" s="131">
        <v>0</v>
      </c>
      <c r="E166" s="130">
        <f>(D166/D163)*100</f>
        <v>0</v>
      </c>
      <c r="F166" s="132">
        <v>0</v>
      </c>
      <c r="G166" s="130">
        <f>(F166/F163)*100</f>
        <v>0</v>
      </c>
      <c r="H166" s="130" t="s">
        <v>71</v>
      </c>
    </row>
    <row r="167" spans="1:8" ht="15.75">
      <c r="A167" s="413"/>
      <c r="B167" s="414"/>
      <c r="C167" s="81" t="s">
        <v>35</v>
      </c>
      <c r="D167" s="131">
        <v>0</v>
      </c>
      <c r="E167" s="130">
        <f>(D167/D163)*100</f>
        <v>0</v>
      </c>
      <c r="F167" s="132">
        <v>0</v>
      </c>
      <c r="G167" s="130">
        <f>(F167/F163)*100</f>
        <v>0</v>
      </c>
      <c r="H167" s="130" t="s">
        <v>71</v>
      </c>
    </row>
    <row r="168" spans="1:8" ht="15.75">
      <c r="A168" s="413" t="s">
        <v>945</v>
      </c>
      <c r="B168" s="442" t="s">
        <v>944</v>
      </c>
      <c r="C168" s="82" t="s">
        <v>113</v>
      </c>
      <c r="D168" s="136">
        <f>SUM(D169:D172)</f>
        <v>0</v>
      </c>
      <c r="E168" s="136">
        <v>0</v>
      </c>
      <c r="F168" s="135">
        <f>SUM(F169:F172)</f>
        <v>159.3</v>
      </c>
      <c r="G168" s="137">
        <f>SUM(G169:G172)</f>
        <v>100</v>
      </c>
      <c r="H168" s="127" t="s">
        <v>71</v>
      </c>
    </row>
    <row r="169" spans="1:8" ht="31.5">
      <c r="A169" s="413"/>
      <c r="B169" s="443"/>
      <c r="C169" s="82" t="s">
        <v>938</v>
      </c>
      <c r="D169" s="135">
        <v>0</v>
      </c>
      <c r="E169" s="135">
        <v>0</v>
      </c>
      <c r="F169" s="132">
        <v>159.3</v>
      </c>
      <c r="G169" s="137">
        <f>F169/F168*100</f>
        <v>100</v>
      </c>
      <c r="H169" s="130" t="s">
        <v>71</v>
      </c>
    </row>
    <row r="170" spans="1:8" ht="15.75">
      <c r="A170" s="413"/>
      <c r="B170" s="443"/>
      <c r="C170" s="82" t="s">
        <v>939</v>
      </c>
      <c r="D170" s="135">
        <v>0</v>
      </c>
      <c r="E170" s="135">
        <v>0</v>
      </c>
      <c r="F170" s="132">
        <v>0</v>
      </c>
      <c r="G170" s="132">
        <v>0</v>
      </c>
      <c r="H170" s="130" t="s">
        <v>71</v>
      </c>
    </row>
    <row r="171" spans="1:8" ht="15.75">
      <c r="A171" s="413"/>
      <c r="B171" s="443"/>
      <c r="C171" s="82" t="s">
        <v>940</v>
      </c>
      <c r="D171" s="135">
        <v>0</v>
      </c>
      <c r="E171" s="135">
        <v>0</v>
      </c>
      <c r="F171" s="132">
        <v>0</v>
      </c>
      <c r="G171" s="132">
        <v>0</v>
      </c>
      <c r="H171" s="130" t="s">
        <v>71</v>
      </c>
    </row>
    <row r="172" spans="1:8" ht="15.75">
      <c r="A172" s="413"/>
      <c r="B172" s="444"/>
      <c r="C172" s="82" t="s">
        <v>941</v>
      </c>
      <c r="D172" s="135">
        <v>0</v>
      </c>
      <c r="E172" s="135">
        <v>0</v>
      </c>
      <c r="F172" s="132">
        <v>0</v>
      </c>
      <c r="G172" s="132">
        <v>0</v>
      </c>
      <c r="H172" s="130" t="s">
        <v>71</v>
      </c>
    </row>
    <row r="173" spans="1:8" ht="15.75">
      <c r="A173" s="445" t="s">
        <v>101</v>
      </c>
      <c r="B173" s="446" t="s">
        <v>946</v>
      </c>
      <c r="C173" s="82" t="s">
        <v>113</v>
      </c>
      <c r="D173" s="135">
        <v>0</v>
      </c>
      <c r="E173" s="135">
        <v>0</v>
      </c>
      <c r="F173" s="135">
        <f>F174+F175+F176+F177</f>
        <v>5133</v>
      </c>
      <c r="G173" s="130">
        <f>SUM(G174:G177)</f>
        <v>100</v>
      </c>
      <c r="H173" s="130" t="s">
        <v>71</v>
      </c>
    </row>
    <row r="174" spans="1:8" ht="31.5">
      <c r="A174" s="445"/>
      <c r="B174" s="446"/>
      <c r="C174" s="82" t="s">
        <v>938</v>
      </c>
      <c r="D174" s="135">
        <v>0</v>
      </c>
      <c r="E174" s="135">
        <v>0</v>
      </c>
      <c r="F174" s="135">
        <v>1694</v>
      </c>
      <c r="G174" s="137">
        <f>F174/F173*100</f>
        <v>33.00214299629846</v>
      </c>
      <c r="H174" s="130" t="s">
        <v>71</v>
      </c>
    </row>
    <row r="175" spans="1:8" ht="15.75">
      <c r="A175" s="445"/>
      <c r="B175" s="446"/>
      <c r="C175" s="82" t="s">
        <v>939</v>
      </c>
      <c r="D175" s="135">
        <v>0</v>
      </c>
      <c r="E175" s="135">
        <v>0</v>
      </c>
      <c r="F175" s="135">
        <v>2407</v>
      </c>
      <c r="G175" s="137">
        <f>F175/F173*100</f>
        <v>46.89265536723164</v>
      </c>
      <c r="H175" s="130" t="s">
        <v>71</v>
      </c>
    </row>
    <row r="176" spans="1:8" ht="15.75">
      <c r="A176" s="445"/>
      <c r="B176" s="446"/>
      <c r="C176" s="82" t="s">
        <v>940</v>
      </c>
      <c r="D176" s="135">
        <v>0</v>
      </c>
      <c r="E176" s="135">
        <v>0</v>
      </c>
      <c r="F176" s="135">
        <v>1032</v>
      </c>
      <c r="G176" s="137">
        <f>+F176/F173*100</f>
        <v>20.1052016364699</v>
      </c>
      <c r="H176" s="130" t="s">
        <v>71</v>
      </c>
    </row>
    <row r="177" spans="1:8" ht="15.75">
      <c r="A177" s="445"/>
      <c r="B177" s="446"/>
      <c r="C177" s="82" t="s">
        <v>941</v>
      </c>
      <c r="D177" s="135">
        <v>0</v>
      </c>
      <c r="E177" s="135">
        <v>0</v>
      </c>
      <c r="F177" s="135">
        <v>0</v>
      </c>
      <c r="G177" s="135">
        <v>0</v>
      </c>
      <c r="H177" s="130" t="s">
        <v>71</v>
      </c>
    </row>
    <row r="178" spans="1:8" ht="15.75">
      <c r="A178" s="447" t="s">
        <v>682</v>
      </c>
      <c r="B178" s="442" t="s">
        <v>947</v>
      </c>
      <c r="C178" s="82" t="s">
        <v>113</v>
      </c>
      <c r="D178" s="135">
        <v>0</v>
      </c>
      <c r="E178" s="135">
        <v>0</v>
      </c>
      <c r="F178" s="132">
        <f>SUM(F179:F182)</f>
        <v>2407</v>
      </c>
      <c r="G178" s="137">
        <f>SUM(G179:G182)</f>
        <v>100</v>
      </c>
      <c r="H178" s="130"/>
    </row>
    <row r="179" spans="1:8" ht="31.5">
      <c r="A179" s="448"/>
      <c r="B179" s="443"/>
      <c r="C179" s="82" t="s">
        <v>938</v>
      </c>
      <c r="D179" s="135">
        <v>0</v>
      </c>
      <c r="E179" s="135">
        <v>0</v>
      </c>
      <c r="F179" s="132">
        <v>0</v>
      </c>
      <c r="G179" s="132">
        <v>0</v>
      </c>
      <c r="H179" s="130"/>
    </row>
    <row r="180" spans="1:8" ht="15.75">
      <c r="A180" s="448"/>
      <c r="B180" s="443"/>
      <c r="C180" s="82" t="s">
        <v>939</v>
      </c>
      <c r="D180" s="135">
        <v>0</v>
      </c>
      <c r="E180" s="135">
        <v>0</v>
      </c>
      <c r="F180" s="132">
        <v>2407</v>
      </c>
      <c r="G180" s="137">
        <f>F180/F178*100</f>
        <v>100</v>
      </c>
      <c r="H180" s="130"/>
    </row>
    <row r="181" spans="1:8" ht="15.75">
      <c r="A181" s="448"/>
      <c r="B181" s="443"/>
      <c r="C181" s="82" t="s">
        <v>940</v>
      </c>
      <c r="D181" s="135">
        <v>0</v>
      </c>
      <c r="E181" s="135">
        <v>0</v>
      </c>
      <c r="F181" s="132">
        <v>0</v>
      </c>
      <c r="G181" s="132">
        <v>0</v>
      </c>
      <c r="H181" s="130"/>
    </row>
    <row r="182" spans="1:8" ht="15.75">
      <c r="A182" s="449"/>
      <c r="B182" s="444"/>
      <c r="C182" s="82" t="s">
        <v>941</v>
      </c>
      <c r="D182" s="135">
        <v>0</v>
      </c>
      <c r="E182" s="135">
        <v>0</v>
      </c>
      <c r="F182" s="132">
        <v>0</v>
      </c>
      <c r="G182" s="132">
        <v>0</v>
      </c>
      <c r="H182" s="130"/>
    </row>
    <row r="183" spans="1:8" ht="15.75">
      <c r="A183" s="447" t="s">
        <v>948</v>
      </c>
      <c r="B183" s="442" t="s">
        <v>951</v>
      </c>
      <c r="C183" s="82" t="s">
        <v>113</v>
      </c>
      <c r="D183" s="135">
        <v>0</v>
      </c>
      <c r="E183" s="135">
        <v>0</v>
      </c>
      <c r="F183" s="132">
        <f>SUM(F184:F187)</f>
        <v>1032</v>
      </c>
      <c r="G183" s="137">
        <f>SUM(G184:G187)</f>
        <v>100</v>
      </c>
      <c r="H183" s="130"/>
    </row>
    <row r="184" spans="1:8" ht="31.5">
      <c r="A184" s="448"/>
      <c r="B184" s="443"/>
      <c r="C184" s="82" t="s">
        <v>938</v>
      </c>
      <c r="D184" s="135">
        <v>0</v>
      </c>
      <c r="E184" s="135">
        <v>0</v>
      </c>
      <c r="F184" s="132">
        <v>0</v>
      </c>
      <c r="G184" s="132">
        <v>0</v>
      </c>
      <c r="H184" s="130"/>
    </row>
    <row r="185" spans="1:8" ht="15.75">
      <c r="A185" s="448"/>
      <c r="B185" s="443"/>
      <c r="C185" s="82" t="s">
        <v>939</v>
      </c>
      <c r="D185" s="135">
        <v>0</v>
      </c>
      <c r="E185" s="135">
        <v>0</v>
      </c>
      <c r="F185" s="132">
        <v>0</v>
      </c>
      <c r="G185" s="132">
        <v>0</v>
      </c>
      <c r="H185" s="130"/>
    </row>
    <row r="186" spans="1:8" ht="15.75">
      <c r="A186" s="448"/>
      <c r="B186" s="443"/>
      <c r="C186" s="82" t="s">
        <v>940</v>
      </c>
      <c r="D186" s="135">
        <v>0</v>
      </c>
      <c r="E186" s="135">
        <v>0</v>
      </c>
      <c r="F186" s="132">
        <v>1032</v>
      </c>
      <c r="G186" s="137">
        <f>F186/F183*100</f>
        <v>100</v>
      </c>
      <c r="H186" s="130"/>
    </row>
    <row r="187" spans="1:8" ht="15.75">
      <c r="A187" s="449"/>
      <c r="B187" s="444"/>
      <c r="C187" s="82" t="s">
        <v>941</v>
      </c>
      <c r="D187" s="135">
        <v>0</v>
      </c>
      <c r="E187" s="135">
        <v>0</v>
      </c>
      <c r="F187" s="132">
        <v>0</v>
      </c>
      <c r="G187" s="132">
        <v>0</v>
      </c>
      <c r="H187" s="130"/>
    </row>
    <row r="188" spans="1:8" ht="15.75">
      <c r="A188" s="447" t="s">
        <v>949</v>
      </c>
      <c r="B188" s="442" t="s">
        <v>950</v>
      </c>
      <c r="C188" s="82" t="s">
        <v>113</v>
      </c>
      <c r="D188" s="135">
        <v>0</v>
      </c>
      <c r="E188" s="135">
        <v>0</v>
      </c>
      <c r="F188" s="132">
        <f>SUM(F189:F192)</f>
        <v>1694</v>
      </c>
      <c r="G188" s="132">
        <f>SUM(G189:G192)</f>
        <v>100</v>
      </c>
      <c r="H188" s="130"/>
    </row>
    <row r="189" spans="1:8" ht="31.5">
      <c r="A189" s="448"/>
      <c r="B189" s="443"/>
      <c r="C189" s="82" t="s">
        <v>938</v>
      </c>
      <c r="D189" s="135">
        <v>0</v>
      </c>
      <c r="E189" s="135">
        <v>0</v>
      </c>
      <c r="F189" s="132">
        <v>1694</v>
      </c>
      <c r="G189" s="137">
        <f>F189/F188*100</f>
        <v>100</v>
      </c>
      <c r="H189" s="130"/>
    </row>
    <row r="190" spans="1:8" ht="15.75">
      <c r="A190" s="448"/>
      <c r="B190" s="443"/>
      <c r="C190" s="82" t="s">
        <v>939</v>
      </c>
      <c r="D190" s="135">
        <v>0</v>
      </c>
      <c r="E190" s="135">
        <v>0</v>
      </c>
      <c r="F190" s="132">
        <v>0</v>
      </c>
      <c r="G190" s="132">
        <v>0</v>
      </c>
      <c r="H190" s="130"/>
    </row>
    <row r="191" spans="1:8" ht="15.75">
      <c r="A191" s="448"/>
      <c r="B191" s="443"/>
      <c r="C191" s="82" t="s">
        <v>940</v>
      </c>
      <c r="D191" s="135">
        <v>0</v>
      </c>
      <c r="E191" s="135">
        <v>0</v>
      </c>
      <c r="F191" s="132">
        <v>0</v>
      </c>
      <c r="G191" s="132">
        <v>0</v>
      </c>
      <c r="H191" s="130"/>
    </row>
    <row r="192" spans="1:8" ht="15.75">
      <c r="A192" s="449"/>
      <c r="B192" s="444"/>
      <c r="C192" s="82" t="s">
        <v>941</v>
      </c>
      <c r="D192" s="135">
        <v>0</v>
      </c>
      <c r="E192" s="135">
        <v>0</v>
      </c>
      <c r="F192" s="132">
        <v>0</v>
      </c>
      <c r="G192" s="132">
        <v>0</v>
      </c>
      <c r="H192" s="130"/>
    </row>
    <row r="193" spans="1:8" ht="12.75" customHeight="1">
      <c r="A193" s="413" t="s">
        <v>102</v>
      </c>
      <c r="B193" s="414" t="s">
        <v>516</v>
      </c>
      <c r="C193" s="81" t="s">
        <v>113</v>
      </c>
      <c r="D193" s="131">
        <f>D194+D195+D196+D197</f>
        <v>470</v>
      </c>
      <c r="E193" s="130">
        <f>SUM(E194:E197)</f>
        <v>100</v>
      </c>
      <c r="F193" s="135">
        <v>0</v>
      </c>
      <c r="G193" s="130">
        <v>0</v>
      </c>
      <c r="H193" s="130">
        <f>F193/D193*100-100</f>
        <v>-100</v>
      </c>
    </row>
    <row r="194" spans="1:8" ht="31.5">
      <c r="A194" s="413"/>
      <c r="B194" s="414"/>
      <c r="C194" s="81" t="s">
        <v>33</v>
      </c>
      <c r="D194" s="131">
        <v>0</v>
      </c>
      <c r="E194" s="130">
        <f>(D194/D193)*100</f>
        <v>0</v>
      </c>
      <c r="F194" s="132">
        <v>0</v>
      </c>
      <c r="G194" s="130">
        <v>0</v>
      </c>
      <c r="H194" s="130" t="s">
        <v>71</v>
      </c>
    </row>
    <row r="195" spans="1:8" ht="15.75">
      <c r="A195" s="413"/>
      <c r="B195" s="414"/>
      <c r="C195" s="81" t="s">
        <v>17</v>
      </c>
      <c r="D195" s="131">
        <v>0</v>
      </c>
      <c r="E195" s="130">
        <f>(D195/D193)*100</f>
        <v>0</v>
      </c>
      <c r="F195" s="132">
        <v>0</v>
      </c>
      <c r="G195" s="130">
        <v>0</v>
      </c>
      <c r="H195" s="130" t="s">
        <v>71</v>
      </c>
    </row>
    <row r="196" spans="1:8" ht="15.75">
      <c r="A196" s="413"/>
      <c r="B196" s="414"/>
      <c r="C196" s="81" t="s">
        <v>34</v>
      </c>
      <c r="D196" s="131">
        <v>470</v>
      </c>
      <c r="E196" s="130">
        <f>(D196/D193)*100</f>
        <v>100</v>
      </c>
      <c r="F196" s="132">
        <v>0</v>
      </c>
      <c r="G196" s="130">
        <v>0</v>
      </c>
      <c r="H196" s="130">
        <f>F196/D196*100-100</f>
        <v>-100</v>
      </c>
    </row>
    <row r="197" spans="1:8" ht="15.75">
      <c r="A197" s="413"/>
      <c r="B197" s="414"/>
      <c r="C197" s="81" t="s">
        <v>35</v>
      </c>
      <c r="D197" s="131">
        <v>0</v>
      </c>
      <c r="E197" s="130">
        <f>(D197/D193)*100</f>
        <v>0</v>
      </c>
      <c r="F197" s="132">
        <v>0</v>
      </c>
      <c r="G197" s="130">
        <v>0</v>
      </c>
      <c r="H197" s="130" t="s">
        <v>71</v>
      </c>
    </row>
    <row r="198" spans="1:8" ht="12.75" customHeight="1">
      <c r="A198" s="413" t="s">
        <v>379</v>
      </c>
      <c r="B198" s="414" t="s">
        <v>517</v>
      </c>
      <c r="C198" s="81" t="s">
        <v>113</v>
      </c>
      <c r="D198" s="129">
        <f>D199+D200+D201+D202</f>
        <v>79706</v>
      </c>
      <c r="E198" s="130">
        <f>SUM(E199:E202)</f>
        <v>100</v>
      </c>
      <c r="F198" s="115">
        <f>F199+F200+F201+F202</f>
        <v>55920.8</v>
      </c>
      <c r="G198" s="130">
        <f>SUM(G199:G202)</f>
        <v>99.99999999999999</v>
      </c>
      <c r="H198" s="130">
        <f>F198/D198*100-100</f>
        <v>-29.841166286101412</v>
      </c>
    </row>
    <row r="199" spans="1:8" ht="31.5">
      <c r="A199" s="413"/>
      <c r="B199" s="414"/>
      <c r="C199" s="81" t="s">
        <v>33</v>
      </c>
      <c r="D199" s="129">
        <v>60284</v>
      </c>
      <c r="E199" s="130">
        <f>(D199/D198)*100</f>
        <v>75.63295109527513</v>
      </c>
      <c r="F199" s="115">
        <v>45006</v>
      </c>
      <c r="G199" s="130">
        <f>(F199/F198)*100</f>
        <v>80.48168123488934</v>
      </c>
      <c r="H199" s="130">
        <f>F199/D199*100-100</f>
        <v>-25.34337469311923</v>
      </c>
    </row>
    <row r="200" spans="1:8" ht="15.75">
      <c r="A200" s="413"/>
      <c r="B200" s="414"/>
      <c r="C200" s="81" t="s">
        <v>17</v>
      </c>
      <c r="D200" s="131">
        <v>0</v>
      </c>
      <c r="E200" s="130">
        <f>(D200/D198)*100</f>
        <v>0</v>
      </c>
      <c r="F200" s="132">
        <v>0</v>
      </c>
      <c r="G200" s="130">
        <f>(F200/F198)*100</f>
        <v>0</v>
      </c>
      <c r="H200" s="130" t="s">
        <v>71</v>
      </c>
    </row>
    <row r="201" spans="1:8" ht="15.75">
      <c r="A201" s="413"/>
      <c r="B201" s="414"/>
      <c r="C201" s="81" t="s">
        <v>34</v>
      </c>
      <c r="D201" s="131">
        <v>0</v>
      </c>
      <c r="E201" s="130">
        <f>(D201/D198)*100</f>
        <v>0</v>
      </c>
      <c r="F201" s="132">
        <v>0</v>
      </c>
      <c r="G201" s="130">
        <f>(F201/F198)*100</f>
        <v>0</v>
      </c>
      <c r="H201" s="130" t="s">
        <v>71</v>
      </c>
    </row>
    <row r="202" spans="1:8" ht="15.75">
      <c r="A202" s="413"/>
      <c r="B202" s="414"/>
      <c r="C202" s="81" t="s">
        <v>35</v>
      </c>
      <c r="D202" s="131">
        <v>19422</v>
      </c>
      <c r="E202" s="130">
        <f>(D202/D198)*100</f>
        <v>24.367048904724864</v>
      </c>
      <c r="F202" s="132">
        <v>10914.8</v>
      </c>
      <c r="G202" s="130">
        <f>(F202/F198)*100</f>
        <v>19.518318765110653</v>
      </c>
      <c r="H202" s="130">
        <f>F202/D202*100-100</f>
        <v>-43.80187416331995</v>
      </c>
    </row>
    <row r="203" spans="1:8" ht="12.75" customHeight="1">
      <c r="A203" s="413" t="s">
        <v>380</v>
      </c>
      <c r="B203" s="414" t="s">
        <v>518</v>
      </c>
      <c r="C203" s="81" t="s">
        <v>113</v>
      </c>
      <c r="D203" s="129">
        <f>D204+D205+D206+D207</f>
        <v>120</v>
      </c>
      <c r="E203" s="130">
        <f>SUM(E204:E207)</f>
        <v>100</v>
      </c>
      <c r="F203" s="115">
        <f>F204+F205+F206+F207</f>
        <v>78.5</v>
      </c>
      <c r="G203" s="130">
        <f>SUM(G204:G207)</f>
        <v>100</v>
      </c>
      <c r="H203" s="130">
        <f>F203/D203*100-100</f>
        <v>-34.58333333333333</v>
      </c>
    </row>
    <row r="204" spans="1:8" ht="31.5">
      <c r="A204" s="413"/>
      <c r="B204" s="414"/>
      <c r="C204" s="81" t="s">
        <v>33</v>
      </c>
      <c r="D204" s="129">
        <v>120</v>
      </c>
      <c r="E204" s="130">
        <f>(D204/D203)*100</f>
        <v>100</v>
      </c>
      <c r="F204" s="115">
        <v>78.5</v>
      </c>
      <c r="G204" s="130">
        <f>(F204/F203)*100</f>
        <v>100</v>
      </c>
      <c r="H204" s="130">
        <f>F204/D204*100-100</f>
        <v>-34.58333333333333</v>
      </c>
    </row>
    <row r="205" spans="1:8" ht="15.75">
      <c r="A205" s="413"/>
      <c r="B205" s="414"/>
      <c r="C205" s="81" t="s">
        <v>17</v>
      </c>
      <c r="D205" s="131">
        <v>0</v>
      </c>
      <c r="E205" s="130">
        <f>(D205/D203)*100</f>
        <v>0</v>
      </c>
      <c r="F205" s="132">
        <v>0</v>
      </c>
      <c r="G205" s="130">
        <f>(F205/F203)*100</f>
        <v>0</v>
      </c>
      <c r="H205" s="130" t="s">
        <v>71</v>
      </c>
    </row>
    <row r="206" spans="1:8" ht="15.75">
      <c r="A206" s="413"/>
      <c r="B206" s="414"/>
      <c r="C206" s="81" t="s">
        <v>34</v>
      </c>
      <c r="D206" s="129"/>
      <c r="E206" s="130">
        <f>(D206/D203)*100</f>
        <v>0</v>
      </c>
      <c r="F206" s="115"/>
      <c r="G206" s="130">
        <f>(F206/F203)*100</f>
        <v>0</v>
      </c>
      <c r="H206" s="130" t="s">
        <v>71</v>
      </c>
    </row>
    <row r="207" spans="1:8" ht="15.75">
      <c r="A207" s="413"/>
      <c r="B207" s="414"/>
      <c r="C207" s="81" t="s">
        <v>35</v>
      </c>
      <c r="D207" s="131">
        <v>0</v>
      </c>
      <c r="E207" s="130">
        <f>(D207/D203)*100</f>
        <v>0</v>
      </c>
      <c r="F207" s="132">
        <v>0</v>
      </c>
      <c r="G207" s="130">
        <f>(F207/F203)*100</f>
        <v>0</v>
      </c>
      <c r="H207" s="130" t="s">
        <v>71</v>
      </c>
    </row>
    <row r="208" spans="1:8" ht="15.75">
      <c r="A208" s="413" t="s">
        <v>952</v>
      </c>
      <c r="B208" s="414" t="s">
        <v>519</v>
      </c>
      <c r="C208" s="81" t="s">
        <v>113</v>
      </c>
      <c r="D208" s="129">
        <f>D209+D210+D211+D212</f>
        <v>6918</v>
      </c>
      <c r="E208" s="130">
        <f>SUM(E209:E212)</f>
        <v>100</v>
      </c>
      <c r="F208" s="115">
        <f>F209+F210+F211+F212</f>
        <v>5452.8</v>
      </c>
      <c r="G208" s="130">
        <f>SUM(G209:G212)</f>
        <v>100</v>
      </c>
      <c r="H208" s="130">
        <f>F208/D208*100-100</f>
        <v>-21.179531656548136</v>
      </c>
    </row>
    <row r="209" spans="1:8" ht="31.5">
      <c r="A209" s="413"/>
      <c r="B209" s="414"/>
      <c r="C209" s="81" t="s">
        <v>33</v>
      </c>
      <c r="D209" s="131">
        <v>0</v>
      </c>
      <c r="E209" s="130">
        <f>(D209/D208)*100</f>
        <v>0</v>
      </c>
      <c r="F209" s="132">
        <v>0</v>
      </c>
      <c r="G209" s="130">
        <f>(F209/F208)*100</f>
        <v>0</v>
      </c>
      <c r="H209" s="130" t="s">
        <v>71</v>
      </c>
    </row>
    <row r="210" spans="1:8" ht="15.75">
      <c r="A210" s="413"/>
      <c r="B210" s="414"/>
      <c r="C210" s="81" t="s">
        <v>17</v>
      </c>
      <c r="D210" s="131">
        <v>0</v>
      </c>
      <c r="E210" s="130">
        <f>(D210/D208)*100</f>
        <v>0</v>
      </c>
      <c r="F210" s="132">
        <v>0</v>
      </c>
      <c r="G210" s="130">
        <f>(F210/F208)*100</f>
        <v>0</v>
      </c>
      <c r="H210" s="130" t="s">
        <v>71</v>
      </c>
    </row>
    <row r="211" spans="1:8" ht="15.75">
      <c r="A211" s="413"/>
      <c r="B211" s="414"/>
      <c r="C211" s="81" t="s">
        <v>34</v>
      </c>
      <c r="D211" s="129">
        <v>6918</v>
      </c>
      <c r="E211" s="130">
        <f>(D211/D208)*100</f>
        <v>100</v>
      </c>
      <c r="F211" s="115">
        <v>5452.8</v>
      </c>
      <c r="G211" s="130">
        <f>(F211/F208)*100</f>
        <v>100</v>
      </c>
      <c r="H211" s="130">
        <f>F211/D211*100-100</f>
        <v>-21.179531656548136</v>
      </c>
    </row>
    <row r="212" spans="1:8" ht="15.75">
      <c r="A212" s="413"/>
      <c r="B212" s="414"/>
      <c r="C212" s="81" t="s">
        <v>35</v>
      </c>
      <c r="D212" s="131">
        <v>0</v>
      </c>
      <c r="E212" s="130">
        <f>(D212/D208)*100</f>
        <v>0</v>
      </c>
      <c r="F212" s="132">
        <v>0</v>
      </c>
      <c r="G212" s="130">
        <f>(F212/F208)*100</f>
        <v>0</v>
      </c>
      <c r="H212" s="130" t="s">
        <v>71</v>
      </c>
    </row>
    <row r="213" spans="1:8" s="58" customFormat="1" ht="15.75">
      <c r="A213" s="419" t="s">
        <v>372</v>
      </c>
      <c r="B213" s="420" t="s">
        <v>288</v>
      </c>
      <c r="C213" s="81" t="s">
        <v>113</v>
      </c>
      <c r="D213" s="128">
        <f>D214+D215+D216+D217</f>
        <v>147916</v>
      </c>
      <c r="E213" s="127">
        <f>SUM(E214:E217)</f>
        <v>100</v>
      </c>
      <c r="F213" s="120">
        <f>F214+F215+F216+F217</f>
        <v>99159.8</v>
      </c>
      <c r="G213" s="127">
        <f>SUM(G214:G217)</f>
        <v>99.99999999999999</v>
      </c>
      <c r="H213" s="127">
        <f>F213/D213*100-100</f>
        <v>-32.96208658968604</v>
      </c>
    </row>
    <row r="214" spans="1:8" s="58" customFormat="1" ht="30.75" customHeight="1">
      <c r="A214" s="419"/>
      <c r="B214" s="420"/>
      <c r="C214" s="81" t="s">
        <v>33</v>
      </c>
      <c r="D214" s="128">
        <f>D219+D224+D229+D234</f>
        <v>145321</v>
      </c>
      <c r="E214" s="127">
        <f>(D214/D213)*100</f>
        <v>98.24562589577869</v>
      </c>
      <c r="F214" s="120">
        <f>F219+F224+F229+F234</f>
        <v>96980.2</v>
      </c>
      <c r="G214" s="127">
        <f>(F214/F213)*100</f>
        <v>97.80193183124612</v>
      </c>
      <c r="H214" s="127">
        <f>F214/D214*100-100</f>
        <v>-33.264841282402415</v>
      </c>
    </row>
    <row r="215" spans="1:8" s="58" customFormat="1" ht="15.75">
      <c r="A215" s="419"/>
      <c r="B215" s="420"/>
      <c r="C215" s="81" t="s">
        <v>17</v>
      </c>
      <c r="D215" s="138">
        <f>D220+D225+D230+D235</f>
        <v>0</v>
      </c>
      <c r="E215" s="127">
        <f>(D215/D213)*100</f>
        <v>0</v>
      </c>
      <c r="F215" s="134">
        <f>F220+F225+F230+F235</f>
        <v>0</v>
      </c>
      <c r="G215" s="127">
        <f>(F215/F213)*100</f>
        <v>0</v>
      </c>
      <c r="H215" s="127" t="s">
        <v>71</v>
      </c>
    </row>
    <row r="216" spans="1:8" s="58" customFormat="1" ht="15.75">
      <c r="A216" s="419"/>
      <c r="B216" s="420"/>
      <c r="C216" s="81" t="s">
        <v>34</v>
      </c>
      <c r="D216" s="138">
        <f>D221+D226+D231+D236</f>
        <v>0</v>
      </c>
      <c r="E216" s="127">
        <f>(D216/D213)*100</f>
        <v>0</v>
      </c>
      <c r="F216" s="134">
        <f>F221+F226+F231+F236</f>
        <v>0</v>
      </c>
      <c r="G216" s="127">
        <f>(F216/F213)*100</f>
        <v>0</v>
      </c>
      <c r="H216" s="127" t="s">
        <v>71</v>
      </c>
    </row>
    <row r="217" spans="1:8" s="58" customFormat="1" ht="15.75">
      <c r="A217" s="419"/>
      <c r="B217" s="420"/>
      <c r="C217" s="81" t="s">
        <v>35</v>
      </c>
      <c r="D217" s="128">
        <f>D222+D227+D232+D237</f>
        <v>2595</v>
      </c>
      <c r="E217" s="127">
        <f>(D217/D213)*100</f>
        <v>1.7543741042213148</v>
      </c>
      <c r="F217" s="120">
        <f>F222+F227+F232+F237</f>
        <v>2179.6</v>
      </c>
      <c r="G217" s="127">
        <f>(F217/F213)*100</f>
        <v>2.1980681687538697</v>
      </c>
      <c r="H217" s="127">
        <f>F217/D217*100-100</f>
        <v>-16.007707129094413</v>
      </c>
    </row>
    <row r="218" spans="1:8" ht="15.75" customHeight="1">
      <c r="A218" s="413" t="s">
        <v>381</v>
      </c>
      <c r="B218" s="414" t="s">
        <v>511</v>
      </c>
      <c r="C218" s="81" t="s">
        <v>113</v>
      </c>
      <c r="D218" s="129">
        <f>D219+D220+D221+D222</f>
        <v>145331</v>
      </c>
      <c r="E218" s="130">
        <f>SUM(E219:E222)</f>
        <v>100</v>
      </c>
      <c r="F218" s="115">
        <f>F219+F220+F221+F222</f>
        <v>97181</v>
      </c>
      <c r="G218" s="130">
        <f>SUM(G219:G222)</f>
        <v>99.99999999999999</v>
      </c>
      <c r="H218" s="130">
        <f>F218/D218*100-100</f>
        <v>-33.13126586894744</v>
      </c>
    </row>
    <row r="219" spans="1:8" ht="28.5" customHeight="1">
      <c r="A219" s="413"/>
      <c r="B219" s="414"/>
      <c r="C219" s="81" t="s">
        <v>33</v>
      </c>
      <c r="D219" s="129">
        <v>142736</v>
      </c>
      <c r="E219" s="130">
        <f>(D219/D218)*100</f>
        <v>98.21442087372962</v>
      </c>
      <c r="F219" s="115">
        <v>95001.4</v>
      </c>
      <c r="G219" s="130">
        <f>(F219/F218)*100</f>
        <v>97.75717475638241</v>
      </c>
      <c r="H219" s="130">
        <f>F219/D219*100-100</f>
        <v>-33.44257930725256</v>
      </c>
    </row>
    <row r="220" spans="1:8" ht="21" customHeight="1">
      <c r="A220" s="413"/>
      <c r="B220" s="414"/>
      <c r="C220" s="81" t="s">
        <v>17</v>
      </c>
      <c r="D220" s="131">
        <v>0</v>
      </c>
      <c r="E220" s="130">
        <f>(D220/D218)*100</f>
        <v>0</v>
      </c>
      <c r="F220" s="132">
        <v>0</v>
      </c>
      <c r="G220" s="130">
        <f>(F220/F218)*100</f>
        <v>0</v>
      </c>
      <c r="H220" s="130" t="s">
        <v>71</v>
      </c>
    </row>
    <row r="221" spans="1:8" ht="18" customHeight="1">
      <c r="A221" s="413"/>
      <c r="B221" s="414"/>
      <c r="C221" s="81" t="s">
        <v>34</v>
      </c>
      <c r="D221" s="131">
        <v>0</v>
      </c>
      <c r="E221" s="130">
        <f>(D221/D218)*100</f>
        <v>0</v>
      </c>
      <c r="F221" s="132">
        <v>0</v>
      </c>
      <c r="G221" s="130">
        <f>(F221/F218)*100</f>
        <v>0</v>
      </c>
      <c r="H221" s="130" t="s">
        <v>71</v>
      </c>
    </row>
    <row r="222" spans="1:8" ht="18" customHeight="1">
      <c r="A222" s="413"/>
      <c r="B222" s="414"/>
      <c r="C222" s="81" t="s">
        <v>35</v>
      </c>
      <c r="D222" s="129">
        <v>2595</v>
      </c>
      <c r="E222" s="130">
        <f>(D222/D218)*100</f>
        <v>1.7855791262703757</v>
      </c>
      <c r="F222" s="133">
        <f>867.4+1312.2</f>
        <v>2179.6</v>
      </c>
      <c r="G222" s="130">
        <f>(F222/F218)*100</f>
        <v>2.2428252436175797</v>
      </c>
      <c r="H222" s="130">
        <f>F222/D222*100-100</f>
        <v>-16.007707129094413</v>
      </c>
    </row>
    <row r="223" spans="1:8" ht="12.75" customHeight="1">
      <c r="A223" s="413" t="s">
        <v>382</v>
      </c>
      <c r="B223" s="414" t="s">
        <v>520</v>
      </c>
      <c r="C223" s="81" t="s">
        <v>113</v>
      </c>
      <c r="D223" s="129">
        <f>D224+D225+D226+D227</f>
        <v>1640</v>
      </c>
      <c r="E223" s="130">
        <f>SUM(E224:E227)</f>
        <v>100</v>
      </c>
      <c r="F223" s="115">
        <f>F224+F225+F226+F227</f>
        <v>1241.1</v>
      </c>
      <c r="G223" s="130">
        <f>SUM(G224:G227)</f>
        <v>100</v>
      </c>
      <c r="H223" s="130">
        <f>F223/D223*100-100</f>
        <v>-24.32317073170732</v>
      </c>
    </row>
    <row r="224" spans="1:8" ht="31.5">
      <c r="A224" s="413"/>
      <c r="B224" s="414"/>
      <c r="C224" s="81" t="s">
        <v>33</v>
      </c>
      <c r="D224" s="129">
        <v>1640</v>
      </c>
      <c r="E224" s="130">
        <f>(D224/D223)*100</f>
        <v>100</v>
      </c>
      <c r="F224" s="115">
        <v>1241.1</v>
      </c>
      <c r="G224" s="130">
        <f>(F224/F223)*100</f>
        <v>100</v>
      </c>
      <c r="H224" s="130">
        <f>F224/D224*100-100</f>
        <v>-24.32317073170732</v>
      </c>
    </row>
    <row r="225" spans="1:8" ht="15.75">
      <c r="A225" s="413"/>
      <c r="B225" s="414"/>
      <c r="C225" s="81" t="s">
        <v>17</v>
      </c>
      <c r="D225" s="131">
        <v>0</v>
      </c>
      <c r="E225" s="130">
        <f>(D225/D223)*100</f>
        <v>0</v>
      </c>
      <c r="F225" s="132">
        <v>0</v>
      </c>
      <c r="G225" s="130">
        <f>(F225/F223)*100</f>
        <v>0</v>
      </c>
      <c r="H225" s="130" t="s">
        <v>71</v>
      </c>
    </row>
    <row r="226" spans="1:8" ht="15.75">
      <c r="A226" s="413"/>
      <c r="B226" s="414"/>
      <c r="C226" s="81" t="s">
        <v>34</v>
      </c>
      <c r="D226" s="131">
        <v>0</v>
      </c>
      <c r="E226" s="130">
        <f>(D226/D223)*100</f>
        <v>0</v>
      </c>
      <c r="F226" s="132">
        <v>0</v>
      </c>
      <c r="G226" s="130">
        <f>(F226/F223)*100</f>
        <v>0</v>
      </c>
      <c r="H226" s="130" t="s">
        <v>71</v>
      </c>
    </row>
    <row r="227" spans="1:8" ht="15.75">
      <c r="A227" s="413"/>
      <c r="B227" s="414"/>
      <c r="C227" s="81" t="s">
        <v>35</v>
      </c>
      <c r="D227" s="131">
        <v>0</v>
      </c>
      <c r="E227" s="130">
        <f>(D227/D223)*100</f>
        <v>0</v>
      </c>
      <c r="F227" s="132">
        <v>0</v>
      </c>
      <c r="G227" s="130">
        <f>(F227/F223)*100</f>
        <v>0</v>
      </c>
      <c r="H227" s="130" t="s">
        <v>71</v>
      </c>
    </row>
    <row r="228" spans="1:8" ht="15.75">
      <c r="A228" s="413" t="s">
        <v>383</v>
      </c>
      <c r="B228" s="414" t="s">
        <v>521</v>
      </c>
      <c r="C228" s="81" t="s">
        <v>113</v>
      </c>
      <c r="D228" s="129">
        <f>D229+D230+D231+D232</f>
        <v>200</v>
      </c>
      <c r="E228" s="130">
        <f>SUM(E229:E232)</f>
        <v>100</v>
      </c>
      <c r="F228" s="115">
        <f>F229+F230+F231+F232</f>
        <v>80.5</v>
      </c>
      <c r="G228" s="130">
        <f>SUM(G229:G232)</f>
        <v>100</v>
      </c>
      <c r="H228" s="130">
        <f>F228/D228*100-100</f>
        <v>-59.75</v>
      </c>
    </row>
    <row r="229" spans="1:8" ht="31.5">
      <c r="A229" s="413"/>
      <c r="B229" s="414"/>
      <c r="C229" s="81" t="s">
        <v>33</v>
      </c>
      <c r="D229" s="129">
        <v>200</v>
      </c>
      <c r="E229" s="130">
        <f>(D229/D228)*100</f>
        <v>100</v>
      </c>
      <c r="F229" s="115">
        <v>80.5</v>
      </c>
      <c r="G229" s="130">
        <f>(F229/F228)*100</f>
        <v>100</v>
      </c>
      <c r="H229" s="130">
        <f>F229/D229*100-100</f>
        <v>-59.75</v>
      </c>
    </row>
    <row r="230" spans="1:8" ht="15.75">
      <c r="A230" s="413"/>
      <c r="B230" s="414"/>
      <c r="C230" s="81" t="s">
        <v>17</v>
      </c>
      <c r="D230" s="131">
        <v>0</v>
      </c>
      <c r="E230" s="130">
        <f>(D230/D228)*100</f>
        <v>0</v>
      </c>
      <c r="F230" s="132">
        <v>0</v>
      </c>
      <c r="G230" s="130">
        <f>(F230/F228)*100</f>
        <v>0</v>
      </c>
      <c r="H230" s="130" t="s">
        <v>71</v>
      </c>
    </row>
    <row r="231" spans="1:8" ht="15.75">
      <c r="A231" s="413"/>
      <c r="B231" s="414"/>
      <c r="C231" s="81" t="s">
        <v>34</v>
      </c>
      <c r="D231" s="131">
        <v>0</v>
      </c>
      <c r="E231" s="130">
        <f>(D231/D228)*100</f>
        <v>0</v>
      </c>
      <c r="F231" s="132">
        <v>0</v>
      </c>
      <c r="G231" s="130">
        <f>(F231/F228)*100</f>
        <v>0</v>
      </c>
      <c r="H231" s="130" t="s">
        <v>71</v>
      </c>
    </row>
    <row r="232" spans="1:8" ht="15.75">
      <c r="A232" s="413"/>
      <c r="B232" s="414"/>
      <c r="C232" s="81" t="s">
        <v>35</v>
      </c>
      <c r="D232" s="131">
        <v>0</v>
      </c>
      <c r="E232" s="130">
        <f>(D232/D228)*100</f>
        <v>0</v>
      </c>
      <c r="F232" s="132">
        <v>0</v>
      </c>
      <c r="G232" s="130">
        <f>(F232/F228)*100</f>
        <v>0</v>
      </c>
      <c r="H232" s="130" t="s">
        <v>71</v>
      </c>
    </row>
    <row r="233" spans="1:8" ht="25.5" customHeight="1">
      <c r="A233" s="413" t="s">
        <v>384</v>
      </c>
      <c r="B233" s="414" t="s">
        <v>522</v>
      </c>
      <c r="C233" s="81" t="s">
        <v>113</v>
      </c>
      <c r="D233" s="129">
        <f>D234+D235+D236+D237</f>
        <v>745</v>
      </c>
      <c r="E233" s="130">
        <f>SUM(E234:E237)</f>
        <v>100</v>
      </c>
      <c r="F233" s="115">
        <f>F234+F235+F236+F237</f>
        <v>657.2</v>
      </c>
      <c r="G233" s="130">
        <f>SUM(G234:G237)</f>
        <v>100</v>
      </c>
      <c r="H233" s="130">
        <f>F233/D233*100-100</f>
        <v>-11.785234899328856</v>
      </c>
    </row>
    <row r="234" spans="1:8" ht="31.5">
      <c r="A234" s="413"/>
      <c r="B234" s="414"/>
      <c r="C234" s="81" t="s">
        <v>33</v>
      </c>
      <c r="D234" s="129">
        <v>745</v>
      </c>
      <c r="E234" s="130">
        <f>(D234/D233)*100</f>
        <v>100</v>
      </c>
      <c r="F234" s="115">
        <v>657.2</v>
      </c>
      <c r="G234" s="130">
        <f>(F234/F233)*100</f>
        <v>100</v>
      </c>
      <c r="H234" s="130">
        <f>F234/D234*100-100</f>
        <v>-11.785234899328856</v>
      </c>
    </row>
    <row r="235" spans="1:8" ht="23.25" customHeight="1">
      <c r="A235" s="413"/>
      <c r="B235" s="414"/>
      <c r="C235" s="81" t="s">
        <v>17</v>
      </c>
      <c r="D235" s="131">
        <v>0</v>
      </c>
      <c r="E235" s="130">
        <f>(D235/D233)*100</f>
        <v>0</v>
      </c>
      <c r="F235" s="132">
        <v>0</v>
      </c>
      <c r="G235" s="130">
        <f>(F235/F233)*100</f>
        <v>0</v>
      </c>
      <c r="H235" s="130" t="s">
        <v>71</v>
      </c>
    </row>
    <row r="236" spans="1:8" ht="21" customHeight="1">
      <c r="A236" s="413"/>
      <c r="B236" s="414"/>
      <c r="C236" s="81" t="s">
        <v>34</v>
      </c>
      <c r="D236" s="131">
        <v>0</v>
      </c>
      <c r="E236" s="130">
        <f>(D236/D233)*100</f>
        <v>0</v>
      </c>
      <c r="F236" s="132">
        <v>0</v>
      </c>
      <c r="G236" s="130">
        <f>(F236/F233)*100</f>
        <v>0</v>
      </c>
      <c r="H236" s="130" t="s">
        <v>71</v>
      </c>
    </row>
    <row r="237" spans="1:8" ht="21.75" customHeight="1">
      <c r="A237" s="413"/>
      <c r="B237" s="414"/>
      <c r="C237" s="81" t="s">
        <v>35</v>
      </c>
      <c r="D237" s="131">
        <v>0</v>
      </c>
      <c r="E237" s="130">
        <f>(D237/D233)*100</f>
        <v>0</v>
      </c>
      <c r="F237" s="132">
        <v>0</v>
      </c>
      <c r="G237" s="130">
        <f>(F237/F233)*100</f>
        <v>0</v>
      </c>
      <c r="H237" s="130" t="s">
        <v>71</v>
      </c>
    </row>
    <row r="238" spans="1:8" s="58" customFormat="1" ht="15.75">
      <c r="A238" s="419" t="s">
        <v>373</v>
      </c>
      <c r="B238" s="420" t="s">
        <v>289</v>
      </c>
      <c r="C238" s="80" t="s">
        <v>113</v>
      </c>
      <c r="D238" s="128">
        <f>D239+D240+D241+D242</f>
        <v>4838</v>
      </c>
      <c r="E238" s="127">
        <f>SUM(E239:E242)</f>
        <v>100</v>
      </c>
      <c r="F238" s="120">
        <f>F239+F240+F241+F242</f>
        <v>2819.8</v>
      </c>
      <c r="G238" s="127">
        <f>SUM(G239:G242)</f>
        <v>100</v>
      </c>
      <c r="H238" s="127">
        <f>F238/D238*100-100</f>
        <v>-41.71558495245969</v>
      </c>
    </row>
    <row r="239" spans="1:8" s="58" customFormat="1" ht="31.5">
      <c r="A239" s="419"/>
      <c r="B239" s="420"/>
      <c r="C239" s="80" t="s">
        <v>33</v>
      </c>
      <c r="D239" s="128">
        <f>D244+D249</f>
        <v>4798</v>
      </c>
      <c r="E239" s="127">
        <f>(D239/D238)*100</f>
        <v>99.17321207110376</v>
      </c>
      <c r="F239" s="120">
        <f>F244+F249</f>
        <v>2816.5</v>
      </c>
      <c r="G239" s="127">
        <f>(F239/F238)*100</f>
        <v>99.88297042343429</v>
      </c>
      <c r="H239" s="127">
        <f>F239/D239*100-100</f>
        <v>-41.29845769070446</v>
      </c>
    </row>
    <row r="240" spans="1:8" s="58" customFormat="1" ht="15.75">
      <c r="A240" s="419"/>
      <c r="B240" s="420"/>
      <c r="C240" s="80" t="s">
        <v>17</v>
      </c>
      <c r="D240" s="138">
        <f>D245+D250</f>
        <v>0</v>
      </c>
      <c r="E240" s="127">
        <f>(D240/D238)*100</f>
        <v>0</v>
      </c>
      <c r="F240" s="120">
        <f>F245+F250</f>
        <v>0</v>
      </c>
      <c r="G240" s="127">
        <f>(F240/F238)*100</f>
        <v>0</v>
      </c>
      <c r="H240" s="127" t="s">
        <v>71</v>
      </c>
    </row>
    <row r="241" spans="1:8" s="58" customFormat="1" ht="15.75">
      <c r="A241" s="419"/>
      <c r="B241" s="420"/>
      <c r="C241" s="80" t="s">
        <v>34</v>
      </c>
      <c r="D241" s="138">
        <f>D246+D251</f>
        <v>0</v>
      </c>
      <c r="E241" s="127">
        <f>(D241/D238)*100</f>
        <v>0</v>
      </c>
      <c r="F241" s="120">
        <f>F246+F251</f>
        <v>0</v>
      </c>
      <c r="G241" s="127">
        <f>(F241/F238)*100</f>
        <v>0</v>
      </c>
      <c r="H241" s="127" t="s">
        <v>71</v>
      </c>
    </row>
    <row r="242" spans="1:8" s="58" customFormat="1" ht="15.75">
      <c r="A242" s="419"/>
      <c r="B242" s="420"/>
      <c r="C242" s="80" t="s">
        <v>35</v>
      </c>
      <c r="D242" s="128">
        <f>D247+D252</f>
        <v>40</v>
      </c>
      <c r="E242" s="127">
        <f>(D242/D238)*100</f>
        <v>0.8267879288962381</v>
      </c>
      <c r="F242" s="120">
        <f>F247+F252</f>
        <v>3.3</v>
      </c>
      <c r="G242" s="127">
        <f>(F242/F238)*100</f>
        <v>0.11702957656571386</v>
      </c>
      <c r="H242" s="127">
        <f>F242/D242*100-100</f>
        <v>-91.75</v>
      </c>
    </row>
    <row r="243" spans="1:8" ht="15.75">
      <c r="A243" s="413" t="s">
        <v>438</v>
      </c>
      <c r="B243" s="414" t="s">
        <v>511</v>
      </c>
      <c r="C243" s="81" t="s">
        <v>113</v>
      </c>
      <c r="D243" s="129">
        <f>D244+D245+D246+D247</f>
        <v>4753</v>
      </c>
      <c r="E243" s="130">
        <f>SUM(E244:E247)</f>
        <v>100</v>
      </c>
      <c r="F243" s="115">
        <f>F244+F245+F246+F247</f>
        <v>2756.1000000000004</v>
      </c>
      <c r="G243" s="130">
        <f>SUM(G244:G247)</f>
        <v>100</v>
      </c>
      <c r="H243" s="130">
        <f>F243/D243*100-100</f>
        <v>-42.01346517988638</v>
      </c>
    </row>
    <row r="244" spans="1:8" ht="31.5">
      <c r="A244" s="413"/>
      <c r="B244" s="414"/>
      <c r="C244" s="81" t="s">
        <v>33</v>
      </c>
      <c r="D244" s="129">
        <v>4713</v>
      </c>
      <c r="E244" s="130">
        <f>(D244/D243)*100</f>
        <v>99.15842625710077</v>
      </c>
      <c r="F244" s="115">
        <v>2752.8</v>
      </c>
      <c r="G244" s="130">
        <f>(F244/F243)*100</f>
        <v>99.88026559268532</v>
      </c>
      <c r="H244" s="130">
        <f>F244/D244*100-100</f>
        <v>-41.59134309357096</v>
      </c>
    </row>
    <row r="245" spans="1:8" ht="15.75">
      <c r="A245" s="413"/>
      <c r="B245" s="414"/>
      <c r="C245" s="81" t="s">
        <v>17</v>
      </c>
      <c r="D245" s="131">
        <v>0</v>
      </c>
      <c r="E245" s="130">
        <f>(D245/D243)*100</f>
        <v>0</v>
      </c>
      <c r="F245" s="132">
        <v>0</v>
      </c>
      <c r="G245" s="130">
        <f>(F245/F243)*100</f>
        <v>0</v>
      </c>
      <c r="H245" s="130" t="s">
        <v>71</v>
      </c>
    </row>
    <row r="246" spans="1:8" ht="15.75">
      <c r="A246" s="413"/>
      <c r="B246" s="414"/>
      <c r="C246" s="81" t="s">
        <v>34</v>
      </c>
      <c r="D246" s="131">
        <v>0</v>
      </c>
      <c r="E246" s="130">
        <f>(D246/D243)*100</f>
        <v>0</v>
      </c>
      <c r="F246" s="132">
        <v>0</v>
      </c>
      <c r="G246" s="130">
        <f>(F246/F243)*100</f>
        <v>0</v>
      </c>
      <c r="H246" s="130" t="s">
        <v>71</v>
      </c>
    </row>
    <row r="247" spans="1:8" ht="15.75">
      <c r="A247" s="413"/>
      <c r="B247" s="414"/>
      <c r="C247" s="81" t="s">
        <v>35</v>
      </c>
      <c r="D247" s="129">
        <v>40</v>
      </c>
      <c r="E247" s="130">
        <f>(D247/D243)*100</f>
        <v>0.8415737428992216</v>
      </c>
      <c r="F247" s="133">
        <v>3.3</v>
      </c>
      <c r="G247" s="130">
        <f>(F247/F243)*100</f>
        <v>0.11973440731468377</v>
      </c>
      <c r="H247" s="130">
        <f>F247/D247*100-100</f>
        <v>-91.75</v>
      </c>
    </row>
    <row r="248" spans="1:8" ht="12.75" customHeight="1">
      <c r="A248" s="413" t="s">
        <v>439</v>
      </c>
      <c r="B248" s="414" t="s">
        <v>520</v>
      </c>
      <c r="C248" s="81" t="s">
        <v>113</v>
      </c>
      <c r="D248" s="129">
        <f>D249+D250+D251+D252</f>
        <v>85</v>
      </c>
      <c r="E248" s="130">
        <f>SUM(E249:E252)</f>
        <v>100</v>
      </c>
      <c r="F248" s="115">
        <f>F249+F250+F251+F252</f>
        <v>63.7</v>
      </c>
      <c r="G248" s="130">
        <v>0</v>
      </c>
      <c r="H248" s="130">
        <f>F248/D248*100-100</f>
        <v>-25.058823529411768</v>
      </c>
    </row>
    <row r="249" spans="1:8" ht="31.5">
      <c r="A249" s="413"/>
      <c r="B249" s="414"/>
      <c r="C249" s="81" t="s">
        <v>33</v>
      </c>
      <c r="D249" s="129">
        <v>85</v>
      </c>
      <c r="E249" s="130">
        <f>(D249/D248)*100</f>
        <v>100</v>
      </c>
      <c r="F249" s="115">
        <v>63.7</v>
      </c>
      <c r="G249" s="130">
        <v>0</v>
      </c>
      <c r="H249" s="130">
        <f>F249/D249*100-100</f>
        <v>-25.058823529411768</v>
      </c>
    </row>
    <row r="250" spans="1:8" ht="15.75">
      <c r="A250" s="413"/>
      <c r="B250" s="414"/>
      <c r="C250" s="81" t="s">
        <v>17</v>
      </c>
      <c r="D250" s="131">
        <v>0</v>
      </c>
      <c r="E250" s="130">
        <f>(D250/D248)*100</f>
        <v>0</v>
      </c>
      <c r="F250" s="132">
        <v>0</v>
      </c>
      <c r="G250" s="130">
        <v>0</v>
      </c>
      <c r="H250" s="130" t="s">
        <v>71</v>
      </c>
    </row>
    <row r="251" spans="1:8" ht="15.75">
      <c r="A251" s="413"/>
      <c r="B251" s="414"/>
      <c r="C251" s="81" t="s">
        <v>34</v>
      </c>
      <c r="D251" s="131">
        <v>0</v>
      </c>
      <c r="E251" s="130">
        <f>(D251/D248)*100</f>
        <v>0</v>
      </c>
      <c r="F251" s="132">
        <v>0</v>
      </c>
      <c r="G251" s="130">
        <v>0</v>
      </c>
      <c r="H251" s="130" t="s">
        <v>71</v>
      </c>
    </row>
    <row r="252" spans="1:8" ht="15.75">
      <c r="A252" s="413"/>
      <c r="B252" s="414"/>
      <c r="C252" s="81" t="s">
        <v>35</v>
      </c>
      <c r="D252" s="131">
        <v>0</v>
      </c>
      <c r="E252" s="130">
        <f>(D252/D248)*100</f>
        <v>0</v>
      </c>
      <c r="F252" s="132">
        <v>0</v>
      </c>
      <c r="G252" s="130">
        <v>0</v>
      </c>
      <c r="H252" s="130" t="s">
        <v>71</v>
      </c>
    </row>
    <row r="253" spans="1:8" s="58" customFormat="1" ht="15.75">
      <c r="A253" s="419" t="s">
        <v>374</v>
      </c>
      <c r="B253" s="420" t="s">
        <v>290</v>
      </c>
      <c r="C253" s="80" t="s">
        <v>113</v>
      </c>
      <c r="D253" s="128">
        <f>D254+D255+D256+D257</f>
        <v>12333</v>
      </c>
      <c r="E253" s="127">
        <f>SUM(E254:E257)</f>
        <v>100</v>
      </c>
      <c r="F253" s="120">
        <f>F254+F255+F256+F257</f>
        <v>8682.3</v>
      </c>
      <c r="G253" s="127">
        <f>SUM(G254:G257)</f>
        <v>100</v>
      </c>
      <c r="H253" s="127">
        <f>F253/D253*100-100</f>
        <v>-29.60107029919729</v>
      </c>
    </row>
    <row r="254" spans="1:8" s="58" customFormat="1" ht="31.5">
      <c r="A254" s="419"/>
      <c r="B254" s="420"/>
      <c r="C254" s="80" t="s">
        <v>33</v>
      </c>
      <c r="D254" s="128">
        <f>D259+D264+D269+D274</f>
        <v>12333</v>
      </c>
      <c r="E254" s="127">
        <f>(D254/D253)*100</f>
        <v>100</v>
      </c>
      <c r="F254" s="120">
        <f>F259+F264+F269+F274</f>
        <v>8681.8</v>
      </c>
      <c r="G254" s="127">
        <f>(F254/F253)*100</f>
        <v>99.99424115729703</v>
      </c>
      <c r="H254" s="127">
        <f>F254/D254*100-100</f>
        <v>-29.605124462823326</v>
      </c>
    </row>
    <row r="255" spans="1:8" s="58" customFormat="1" ht="15.75">
      <c r="A255" s="419"/>
      <c r="B255" s="420"/>
      <c r="C255" s="80" t="s">
        <v>17</v>
      </c>
      <c r="D255" s="128">
        <f>D260+D265+D270+D275</f>
        <v>0</v>
      </c>
      <c r="E255" s="127">
        <f>(D255/D253)*100</f>
        <v>0</v>
      </c>
      <c r="F255" s="120">
        <f>F260+F265+F270+F275</f>
        <v>0</v>
      </c>
      <c r="G255" s="127">
        <f>(F255/F253)*100</f>
        <v>0</v>
      </c>
      <c r="H255" s="127" t="s">
        <v>71</v>
      </c>
    </row>
    <row r="256" spans="1:8" s="58" customFormat="1" ht="15.75">
      <c r="A256" s="419"/>
      <c r="B256" s="420"/>
      <c r="C256" s="80" t="s">
        <v>34</v>
      </c>
      <c r="D256" s="128">
        <f>D261+D266+D271+D276</f>
        <v>0</v>
      </c>
      <c r="E256" s="127">
        <f>(D256/D253)*100</f>
        <v>0</v>
      </c>
      <c r="F256" s="120">
        <f>F261+F266+F271+F276</f>
        <v>0</v>
      </c>
      <c r="G256" s="127">
        <f>(F256/F253)*100</f>
        <v>0</v>
      </c>
      <c r="H256" s="127" t="s">
        <v>71</v>
      </c>
    </row>
    <row r="257" spans="1:8" s="58" customFormat="1" ht="15.75">
      <c r="A257" s="419"/>
      <c r="B257" s="420"/>
      <c r="C257" s="80" t="s">
        <v>35</v>
      </c>
      <c r="D257" s="128">
        <f>D262+D267+D272+D277</f>
        <v>0</v>
      </c>
      <c r="E257" s="127">
        <f>(D257/D253)*100</f>
        <v>0</v>
      </c>
      <c r="F257" s="120">
        <f>F262+F267+F272+F277</f>
        <v>0.5</v>
      </c>
      <c r="G257" s="127">
        <f>(F257/F253)*100</f>
        <v>0.005758842702970412</v>
      </c>
      <c r="H257" s="127" t="s">
        <v>71</v>
      </c>
    </row>
    <row r="258" spans="1:8" ht="15.75">
      <c r="A258" s="413" t="s">
        <v>440</v>
      </c>
      <c r="B258" s="414" t="s">
        <v>523</v>
      </c>
      <c r="C258" s="81" t="s">
        <v>113</v>
      </c>
      <c r="D258" s="129">
        <f>D259+D260+D261+D262</f>
        <v>10155</v>
      </c>
      <c r="E258" s="130">
        <f>SUM(E259:E262)</f>
        <v>100</v>
      </c>
      <c r="F258" s="133">
        <f>F259+F260+F261+F262</f>
        <v>7117.5</v>
      </c>
      <c r="G258" s="130">
        <f>SUM(G259:G262)</f>
        <v>100</v>
      </c>
      <c r="H258" s="130">
        <f>F258/D258*100-100</f>
        <v>-29.911373707533244</v>
      </c>
    </row>
    <row r="259" spans="1:8" ht="31.5">
      <c r="A259" s="413"/>
      <c r="B259" s="414"/>
      <c r="C259" s="81" t="s">
        <v>33</v>
      </c>
      <c r="D259" s="129">
        <v>10155</v>
      </c>
      <c r="E259" s="130">
        <f>(D259/D258)*100</f>
        <v>100</v>
      </c>
      <c r="F259" s="133">
        <v>7117</v>
      </c>
      <c r="G259" s="130">
        <f>(F259/F258)*100</f>
        <v>99.99297506146821</v>
      </c>
      <c r="H259" s="130">
        <f>F259/D259*100-100</f>
        <v>-29.91629739044805</v>
      </c>
    </row>
    <row r="260" spans="1:8" ht="15.75">
      <c r="A260" s="413"/>
      <c r="B260" s="414"/>
      <c r="C260" s="81" t="s">
        <v>17</v>
      </c>
      <c r="D260" s="131">
        <v>0</v>
      </c>
      <c r="E260" s="130">
        <f>(D260/D258)*100</f>
        <v>0</v>
      </c>
      <c r="F260" s="135">
        <v>0</v>
      </c>
      <c r="G260" s="130">
        <f>(F260/F258)*100</f>
        <v>0</v>
      </c>
      <c r="H260" s="130" t="s">
        <v>71</v>
      </c>
    </row>
    <row r="261" spans="1:8" ht="15.75">
      <c r="A261" s="413"/>
      <c r="B261" s="414"/>
      <c r="C261" s="81" t="s">
        <v>34</v>
      </c>
      <c r="D261" s="131">
        <v>0</v>
      </c>
      <c r="E261" s="130">
        <f>(D261/D258)*100</f>
        <v>0</v>
      </c>
      <c r="F261" s="135">
        <v>0</v>
      </c>
      <c r="G261" s="130">
        <f>(F261/F258)*100</f>
        <v>0</v>
      </c>
      <c r="H261" s="130" t="s">
        <v>71</v>
      </c>
    </row>
    <row r="262" spans="1:8" ht="15.75">
      <c r="A262" s="413"/>
      <c r="B262" s="414"/>
      <c r="C262" s="81" t="s">
        <v>35</v>
      </c>
      <c r="D262" s="131">
        <v>0</v>
      </c>
      <c r="E262" s="130">
        <f>(D262/D258)*100</f>
        <v>0</v>
      </c>
      <c r="F262" s="135">
        <v>0.5</v>
      </c>
      <c r="G262" s="130">
        <f>(F262/F258)*100</f>
        <v>0.007024938531787847</v>
      </c>
      <c r="H262" s="130" t="s">
        <v>71</v>
      </c>
    </row>
    <row r="263" spans="1:8" ht="29.25" customHeight="1">
      <c r="A263" s="413" t="s">
        <v>441</v>
      </c>
      <c r="B263" s="414" t="s">
        <v>524</v>
      </c>
      <c r="C263" s="81" t="s">
        <v>113</v>
      </c>
      <c r="D263" s="129">
        <f>D264+D265+D266+D267</f>
        <v>160</v>
      </c>
      <c r="E263" s="130">
        <f>SUM(E264:E267)</f>
        <v>100</v>
      </c>
      <c r="F263" s="133">
        <f>F264+F265+F266+F267</f>
        <v>128.3</v>
      </c>
      <c r="G263" s="130">
        <v>0</v>
      </c>
      <c r="H263" s="130">
        <f>F263/D263*100-100</f>
        <v>-19.812499999999986</v>
      </c>
    </row>
    <row r="264" spans="1:8" ht="33.75" customHeight="1">
      <c r="A264" s="413"/>
      <c r="B264" s="414"/>
      <c r="C264" s="81" t="s">
        <v>33</v>
      </c>
      <c r="D264" s="129">
        <v>160</v>
      </c>
      <c r="E264" s="130">
        <f>(D264/D263)*100</f>
        <v>100</v>
      </c>
      <c r="F264" s="133">
        <v>128.3</v>
      </c>
      <c r="G264" s="130">
        <v>0</v>
      </c>
      <c r="H264" s="130">
        <f>F264/D264*100-100</f>
        <v>-19.812499999999986</v>
      </c>
    </row>
    <row r="265" spans="1:8" ht="27.75" customHeight="1">
      <c r="A265" s="413"/>
      <c r="B265" s="414"/>
      <c r="C265" s="81" t="s">
        <v>17</v>
      </c>
      <c r="D265" s="131">
        <v>0</v>
      </c>
      <c r="E265" s="130">
        <f>(D265/D263)*100</f>
        <v>0</v>
      </c>
      <c r="F265" s="135">
        <v>0</v>
      </c>
      <c r="G265" s="130">
        <v>0</v>
      </c>
      <c r="H265" s="130" t="s">
        <v>71</v>
      </c>
    </row>
    <row r="266" spans="1:8" ht="23.25" customHeight="1">
      <c r="A266" s="413"/>
      <c r="B266" s="414"/>
      <c r="C266" s="81" t="s">
        <v>34</v>
      </c>
      <c r="D266" s="131">
        <v>0</v>
      </c>
      <c r="E266" s="130">
        <f>(D266/D263)*100</f>
        <v>0</v>
      </c>
      <c r="F266" s="135">
        <v>0</v>
      </c>
      <c r="G266" s="130">
        <v>0</v>
      </c>
      <c r="H266" s="130" t="s">
        <v>71</v>
      </c>
    </row>
    <row r="267" spans="1:8" ht="21" customHeight="1">
      <c r="A267" s="413"/>
      <c r="B267" s="414"/>
      <c r="C267" s="81" t="s">
        <v>35</v>
      </c>
      <c r="D267" s="131">
        <v>0</v>
      </c>
      <c r="E267" s="130">
        <f>(D267/D263)*100</f>
        <v>0</v>
      </c>
      <c r="F267" s="135">
        <v>0</v>
      </c>
      <c r="G267" s="130">
        <v>0</v>
      </c>
      <c r="H267" s="130" t="s">
        <v>71</v>
      </c>
    </row>
    <row r="268" spans="1:8" ht="15.75">
      <c r="A268" s="413" t="s">
        <v>442</v>
      </c>
      <c r="B268" s="414" t="s">
        <v>525</v>
      </c>
      <c r="C268" s="81" t="s">
        <v>113</v>
      </c>
      <c r="D268" s="129">
        <f>D269+D270+D271+D272</f>
        <v>1565</v>
      </c>
      <c r="E268" s="130">
        <f>SUM(E269:E272)</f>
        <v>100</v>
      </c>
      <c r="F268" s="133">
        <f>F269+F270+F271+F272</f>
        <v>1111.5</v>
      </c>
      <c r="G268" s="130">
        <f>SUM(G269:G272)</f>
        <v>100</v>
      </c>
      <c r="H268" s="130">
        <f>F268/D268*100-100</f>
        <v>-28.977635782747598</v>
      </c>
    </row>
    <row r="269" spans="1:8" ht="31.5">
      <c r="A269" s="413"/>
      <c r="B269" s="414"/>
      <c r="C269" s="81" t="s">
        <v>33</v>
      </c>
      <c r="D269" s="129">
        <v>1565</v>
      </c>
      <c r="E269" s="130">
        <f>(D269/D268)*100</f>
        <v>100</v>
      </c>
      <c r="F269" s="133">
        <v>1111.5</v>
      </c>
      <c r="G269" s="130">
        <f>(F269/F268)*100</f>
        <v>100</v>
      </c>
      <c r="H269" s="130">
        <f>F269/D269*100-100</f>
        <v>-28.977635782747598</v>
      </c>
    </row>
    <row r="270" spans="1:8" ht="15.75">
      <c r="A270" s="413"/>
      <c r="B270" s="414"/>
      <c r="C270" s="81" t="s">
        <v>17</v>
      </c>
      <c r="D270" s="131">
        <v>0</v>
      </c>
      <c r="E270" s="130">
        <f>(D270/D268)*100</f>
        <v>0</v>
      </c>
      <c r="F270" s="135">
        <v>0</v>
      </c>
      <c r="G270" s="130">
        <f>(F270/F268)*100</f>
        <v>0</v>
      </c>
      <c r="H270" s="130" t="s">
        <v>71</v>
      </c>
    </row>
    <row r="271" spans="1:8" ht="15.75">
      <c r="A271" s="413"/>
      <c r="B271" s="414"/>
      <c r="C271" s="81" t="s">
        <v>34</v>
      </c>
      <c r="D271" s="131">
        <v>0</v>
      </c>
      <c r="E271" s="130">
        <f>(D271/D268)*100</f>
        <v>0</v>
      </c>
      <c r="F271" s="135">
        <v>0</v>
      </c>
      <c r="G271" s="130">
        <f>(F271/F268)*100</f>
        <v>0</v>
      </c>
      <c r="H271" s="130" t="s">
        <v>71</v>
      </c>
    </row>
    <row r="272" spans="1:8" ht="15.75">
      <c r="A272" s="413"/>
      <c r="B272" s="414"/>
      <c r="C272" s="81" t="s">
        <v>35</v>
      </c>
      <c r="D272" s="131">
        <v>0</v>
      </c>
      <c r="E272" s="130">
        <f>(D272/D268)*100</f>
        <v>0</v>
      </c>
      <c r="F272" s="135">
        <v>0</v>
      </c>
      <c r="G272" s="130">
        <f>(F272/F268)*100</f>
        <v>0</v>
      </c>
      <c r="H272" s="130" t="s">
        <v>71</v>
      </c>
    </row>
    <row r="273" spans="1:8" ht="15.75">
      <c r="A273" s="413" t="s">
        <v>443</v>
      </c>
      <c r="B273" s="414" t="s">
        <v>520</v>
      </c>
      <c r="C273" s="81" t="s">
        <v>113</v>
      </c>
      <c r="D273" s="129">
        <f>D274+D275+D276+D277</f>
        <v>453</v>
      </c>
      <c r="E273" s="130">
        <f>SUM(E274:E277)</f>
        <v>100</v>
      </c>
      <c r="F273" s="133">
        <f>F274+F275+F276+F277</f>
        <v>325</v>
      </c>
      <c r="G273" s="130">
        <v>0</v>
      </c>
      <c r="H273" s="130">
        <f>F273/D273*100-100</f>
        <v>-28.256070640176603</v>
      </c>
    </row>
    <row r="274" spans="1:8" ht="31.5">
      <c r="A274" s="413"/>
      <c r="B274" s="414"/>
      <c r="C274" s="81" t="s">
        <v>33</v>
      </c>
      <c r="D274" s="129">
        <v>453</v>
      </c>
      <c r="E274" s="130">
        <f>(D274/D273)*100</f>
        <v>100</v>
      </c>
      <c r="F274" s="133">
        <v>325</v>
      </c>
      <c r="G274" s="130">
        <v>0</v>
      </c>
      <c r="H274" s="130">
        <f>F274/D274*100-100</f>
        <v>-28.256070640176603</v>
      </c>
    </row>
    <row r="275" spans="1:8" ht="15.75">
      <c r="A275" s="413"/>
      <c r="B275" s="414"/>
      <c r="C275" s="81" t="s">
        <v>17</v>
      </c>
      <c r="D275" s="131">
        <v>0</v>
      </c>
      <c r="E275" s="130">
        <f>(D275/D273)*100</f>
        <v>0</v>
      </c>
      <c r="F275" s="135">
        <v>0</v>
      </c>
      <c r="G275" s="130">
        <v>0</v>
      </c>
      <c r="H275" s="130" t="s">
        <v>71</v>
      </c>
    </row>
    <row r="276" spans="1:8" ht="15.75">
      <c r="A276" s="413"/>
      <c r="B276" s="414"/>
      <c r="C276" s="81" t="s">
        <v>34</v>
      </c>
      <c r="D276" s="131">
        <v>0</v>
      </c>
      <c r="E276" s="130">
        <f>(D276/D273)*100</f>
        <v>0</v>
      </c>
      <c r="F276" s="135">
        <v>0</v>
      </c>
      <c r="G276" s="130">
        <v>0</v>
      </c>
      <c r="H276" s="130" t="s">
        <v>71</v>
      </c>
    </row>
    <row r="277" spans="1:8" ht="15.75">
      <c r="A277" s="413"/>
      <c r="B277" s="414"/>
      <c r="C277" s="81" t="s">
        <v>35</v>
      </c>
      <c r="D277" s="131">
        <v>0</v>
      </c>
      <c r="E277" s="130">
        <f>(D277/D273)*100</f>
        <v>0</v>
      </c>
      <c r="F277" s="135">
        <v>0</v>
      </c>
      <c r="G277" s="130">
        <v>0</v>
      </c>
      <c r="H277" s="130" t="s">
        <v>71</v>
      </c>
    </row>
    <row r="278" spans="1:8" s="58" customFormat="1" ht="15.75">
      <c r="A278" s="419" t="s">
        <v>375</v>
      </c>
      <c r="B278" s="420" t="s">
        <v>291</v>
      </c>
      <c r="C278" s="80" t="s">
        <v>113</v>
      </c>
      <c r="D278" s="128">
        <f>D279+D280+D281+D282</f>
        <v>40056</v>
      </c>
      <c r="E278" s="127">
        <f>SUM(E279:E282)</f>
        <v>100</v>
      </c>
      <c r="F278" s="139">
        <f>F279+F280+F281+F282</f>
        <v>34197.600000000006</v>
      </c>
      <c r="G278" s="127">
        <f>SUM(G279:G282)</f>
        <v>99.99999999999999</v>
      </c>
      <c r="H278" s="127">
        <f>F278/D278*100-100</f>
        <v>-14.62552426602754</v>
      </c>
    </row>
    <row r="279" spans="1:8" s="58" customFormat="1" ht="31.5">
      <c r="A279" s="419"/>
      <c r="B279" s="420"/>
      <c r="C279" s="80" t="s">
        <v>33</v>
      </c>
      <c r="D279" s="128">
        <f>D284+D289+D294+D299</f>
        <v>25968</v>
      </c>
      <c r="E279" s="127">
        <f>(D279/D278)*100</f>
        <v>64.82923906530857</v>
      </c>
      <c r="F279" s="139">
        <f>F284+F289+F294+F299</f>
        <v>22693.300000000003</v>
      </c>
      <c r="G279" s="127">
        <f>(F279/F278)*100</f>
        <v>66.35933515802279</v>
      </c>
      <c r="H279" s="127">
        <f>F279/D279*100-100</f>
        <v>-12.61052064078865</v>
      </c>
    </row>
    <row r="280" spans="1:8" s="58" customFormat="1" ht="15.75">
      <c r="A280" s="419"/>
      <c r="B280" s="420"/>
      <c r="C280" s="80" t="s">
        <v>17</v>
      </c>
      <c r="D280" s="138">
        <f>D285+D290+D295+D300</f>
        <v>0</v>
      </c>
      <c r="E280" s="127">
        <f>(D280/D278)*100</f>
        <v>0</v>
      </c>
      <c r="F280" s="139">
        <f>F285+F290+F295+F300</f>
        <v>0</v>
      </c>
      <c r="G280" s="127">
        <f>(F280/F278)*100</f>
        <v>0</v>
      </c>
      <c r="H280" s="127" t="s">
        <v>71</v>
      </c>
    </row>
    <row r="281" spans="1:8" s="58" customFormat="1" ht="15.75">
      <c r="A281" s="419"/>
      <c r="B281" s="420"/>
      <c r="C281" s="80" t="s">
        <v>34</v>
      </c>
      <c r="D281" s="128">
        <f>D286+D291+D296+D301</f>
        <v>1533</v>
      </c>
      <c r="E281" s="127">
        <f>(D281/D278)*100</f>
        <v>3.827142001198322</v>
      </c>
      <c r="F281" s="139">
        <f>F286+F291+F296+F301</f>
        <v>1533</v>
      </c>
      <c r="G281" s="127">
        <f>(F281/F278)*100</f>
        <v>4.482770720752333</v>
      </c>
      <c r="H281" s="127">
        <f>F281/D281*100-100</f>
        <v>0</v>
      </c>
    </row>
    <row r="282" spans="1:8" s="58" customFormat="1" ht="15.75">
      <c r="A282" s="419"/>
      <c r="B282" s="420"/>
      <c r="C282" s="80" t="s">
        <v>35</v>
      </c>
      <c r="D282" s="128">
        <f>D287+D292+D297+D302</f>
        <v>12555</v>
      </c>
      <c r="E282" s="127">
        <f>(D282/D278)*100</f>
        <v>31.34361893349311</v>
      </c>
      <c r="F282" s="139">
        <f>F287+F292+F297+F302</f>
        <v>9971.3</v>
      </c>
      <c r="G282" s="127">
        <f>(F282/F278)*100</f>
        <v>29.157894121224874</v>
      </c>
      <c r="H282" s="127">
        <f>F282/D282*100-100</f>
        <v>-20.579052170450026</v>
      </c>
    </row>
    <row r="283" spans="1:8" ht="15.75">
      <c r="A283" s="413" t="s">
        <v>444</v>
      </c>
      <c r="B283" s="414" t="s">
        <v>526</v>
      </c>
      <c r="C283" s="81" t="s">
        <v>113</v>
      </c>
      <c r="D283" s="129">
        <f>D284+D285+D286+D287</f>
        <v>1533</v>
      </c>
      <c r="E283" s="130">
        <f>SUM(E284:E287)</f>
        <v>100</v>
      </c>
      <c r="F283" s="133">
        <f>F284+F285+F286+F287</f>
        <v>1533</v>
      </c>
      <c r="G283" s="130">
        <v>0</v>
      </c>
      <c r="H283" s="130">
        <f>F283/D283*100-100</f>
        <v>0</v>
      </c>
    </row>
    <row r="284" spans="1:8" ht="31.5">
      <c r="A284" s="413"/>
      <c r="B284" s="414"/>
      <c r="C284" s="81" t="s">
        <v>33</v>
      </c>
      <c r="D284" s="131">
        <v>0</v>
      </c>
      <c r="E284" s="130">
        <f>(D284/D283)*100</f>
        <v>0</v>
      </c>
      <c r="F284" s="135">
        <v>0</v>
      </c>
      <c r="G284" s="130">
        <v>0</v>
      </c>
      <c r="H284" s="130" t="s">
        <v>71</v>
      </c>
    </row>
    <row r="285" spans="1:8" ht="15.75">
      <c r="A285" s="413"/>
      <c r="B285" s="414"/>
      <c r="C285" s="81" t="s">
        <v>17</v>
      </c>
      <c r="D285" s="131">
        <v>0</v>
      </c>
      <c r="E285" s="130">
        <f>(D285/D283)*100</f>
        <v>0</v>
      </c>
      <c r="F285" s="135">
        <v>0</v>
      </c>
      <c r="G285" s="130">
        <v>0</v>
      </c>
      <c r="H285" s="130" t="s">
        <v>71</v>
      </c>
    </row>
    <row r="286" spans="1:8" ht="15.75">
      <c r="A286" s="413"/>
      <c r="B286" s="414"/>
      <c r="C286" s="81" t="s">
        <v>34</v>
      </c>
      <c r="D286" s="131">
        <v>1533</v>
      </c>
      <c r="E286" s="130">
        <f>(D286/D283)*100</f>
        <v>100</v>
      </c>
      <c r="F286" s="135">
        <v>1533</v>
      </c>
      <c r="G286" s="130">
        <v>0</v>
      </c>
      <c r="H286" s="130">
        <f>F286/D286*100-100</f>
        <v>0</v>
      </c>
    </row>
    <row r="287" spans="1:8" ht="15.75">
      <c r="A287" s="413"/>
      <c r="B287" s="414"/>
      <c r="C287" s="81" t="s">
        <v>35</v>
      </c>
      <c r="D287" s="131">
        <v>0</v>
      </c>
      <c r="E287" s="130">
        <f>(D287/D283)*100</f>
        <v>0</v>
      </c>
      <c r="F287" s="135">
        <v>0</v>
      </c>
      <c r="G287" s="130">
        <v>0</v>
      </c>
      <c r="H287" s="130" t="s">
        <v>71</v>
      </c>
    </row>
    <row r="288" spans="1:8" ht="12.75" customHeight="1">
      <c r="A288" s="413" t="s">
        <v>445</v>
      </c>
      <c r="B288" s="414" t="s">
        <v>527</v>
      </c>
      <c r="C288" s="81" t="s">
        <v>113</v>
      </c>
      <c r="D288" s="129">
        <f>D289+D290+D291+D292</f>
        <v>9331</v>
      </c>
      <c r="E288" s="130">
        <f>SUM(E289:E292)</f>
        <v>100</v>
      </c>
      <c r="F288" s="133">
        <f>F289+F290+F291+F292</f>
        <v>8570.2</v>
      </c>
      <c r="G288" s="130">
        <f>SUM(G289:G292)</f>
        <v>99.99999999999999</v>
      </c>
      <c r="H288" s="130">
        <f>F288/D288*100-100</f>
        <v>-8.153466938163106</v>
      </c>
    </row>
    <row r="289" spans="1:8" ht="31.5">
      <c r="A289" s="413"/>
      <c r="B289" s="414"/>
      <c r="C289" s="81" t="s">
        <v>33</v>
      </c>
      <c r="D289" s="129">
        <v>7561</v>
      </c>
      <c r="E289" s="130">
        <f>(D289/D288)*100</f>
        <v>81.03097202872146</v>
      </c>
      <c r="F289" s="133">
        <v>6982.7</v>
      </c>
      <c r="G289" s="130">
        <f>(F289/F288)*100</f>
        <v>81.4765116333341</v>
      </c>
      <c r="H289" s="130">
        <f>F289/D289*100-100</f>
        <v>-7.648459198518722</v>
      </c>
    </row>
    <row r="290" spans="1:8" ht="15.75">
      <c r="A290" s="413"/>
      <c r="B290" s="414"/>
      <c r="C290" s="81" t="s">
        <v>17</v>
      </c>
      <c r="D290" s="131">
        <v>0</v>
      </c>
      <c r="E290" s="130">
        <f>(D290/D288)*100</f>
        <v>0</v>
      </c>
      <c r="F290" s="135">
        <v>0</v>
      </c>
      <c r="G290" s="130">
        <f>(F290/F288)*100</f>
        <v>0</v>
      </c>
      <c r="H290" s="130" t="s">
        <v>71</v>
      </c>
    </row>
    <row r="291" spans="1:8" ht="15.75">
      <c r="A291" s="413"/>
      <c r="B291" s="414"/>
      <c r="C291" s="81" t="s">
        <v>34</v>
      </c>
      <c r="D291" s="131">
        <v>0</v>
      </c>
      <c r="E291" s="130">
        <f>(D291/D288)*100</f>
        <v>0</v>
      </c>
      <c r="F291" s="135">
        <v>0</v>
      </c>
      <c r="G291" s="130">
        <f>(F291/F288)*100</f>
        <v>0</v>
      </c>
      <c r="H291" s="130" t="s">
        <v>71</v>
      </c>
    </row>
    <row r="292" spans="1:8" ht="15.75">
      <c r="A292" s="413"/>
      <c r="B292" s="414"/>
      <c r="C292" s="81" t="s">
        <v>35</v>
      </c>
      <c r="D292" s="129">
        <v>1770</v>
      </c>
      <c r="E292" s="130">
        <f>(D292/D288)*100</f>
        <v>18.969027971278535</v>
      </c>
      <c r="F292" s="133">
        <v>1587.5</v>
      </c>
      <c r="G292" s="130">
        <f>(F292/F288)*100</f>
        <v>18.523488366665887</v>
      </c>
      <c r="H292" s="130">
        <f>F292/D292*100-100</f>
        <v>-10.310734463276845</v>
      </c>
    </row>
    <row r="293" spans="1:8" ht="13.5" customHeight="1">
      <c r="A293" s="413" t="s">
        <v>446</v>
      </c>
      <c r="B293" s="414" t="s">
        <v>528</v>
      </c>
      <c r="C293" s="81" t="s">
        <v>113</v>
      </c>
      <c r="D293" s="129">
        <f>D294+D295+D296+D297</f>
        <v>6460</v>
      </c>
      <c r="E293" s="130">
        <f>SUM(E294:E297)</f>
        <v>100</v>
      </c>
      <c r="F293" s="133">
        <f>F294+F295+F296+F297</f>
        <v>6645.9</v>
      </c>
      <c r="G293" s="130">
        <f>SUM(G294:G297)</f>
        <v>100</v>
      </c>
      <c r="H293" s="130">
        <f>F293/D293*100-100</f>
        <v>2.8777089783281724</v>
      </c>
    </row>
    <row r="294" spans="1:8" ht="33.75" customHeight="1">
      <c r="A294" s="413"/>
      <c r="B294" s="414"/>
      <c r="C294" s="81" t="s">
        <v>33</v>
      </c>
      <c r="D294" s="129">
        <v>2931</v>
      </c>
      <c r="E294" s="130">
        <f>(D294/D293)*100</f>
        <v>45.37151702786378</v>
      </c>
      <c r="F294" s="133">
        <v>2867</v>
      </c>
      <c r="G294" s="130">
        <f>(F294/F293)*100</f>
        <v>43.13937916610241</v>
      </c>
      <c r="H294" s="130">
        <f>F294/D294*100-100</f>
        <v>-2.1835551006482348</v>
      </c>
    </row>
    <row r="295" spans="1:8" ht="15.75">
      <c r="A295" s="413"/>
      <c r="B295" s="414"/>
      <c r="C295" s="81" t="s">
        <v>17</v>
      </c>
      <c r="D295" s="131">
        <v>0</v>
      </c>
      <c r="E295" s="130">
        <f>(D295/D293)*100</f>
        <v>0</v>
      </c>
      <c r="F295" s="135">
        <v>0</v>
      </c>
      <c r="G295" s="130">
        <f>(F295/F293)*100</f>
        <v>0</v>
      </c>
      <c r="H295" s="130" t="s">
        <v>71</v>
      </c>
    </row>
    <row r="296" spans="1:8" ht="15.75">
      <c r="A296" s="413"/>
      <c r="B296" s="414"/>
      <c r="C296" s="81" t="s">
        <v>34</v>
      </c>
      <c r="D296" s="131">
        <v>0</v>
      </c>
      <c r="E296" s="130">
        <f>(D296/D293)*100</f>
        <v>0</v>
      </c>
      <c r="F296" s="135">
        <v>0</v>
      </c>
      <c r="G296" s="130">
        <f>(F296/F293)*100</f>
        <v>0</v>
      </c>
      <c r="H296" s="130" t="s">
        <v>71</v>
      </c>
    </row>
    <row r="297" spans="1:8" ht="15.75">
      <c r="A297" s="413"/>
      <c r="B297" s="414"/>
      <c r="C297" s="81" t="s">
        <v>35</v>
      </c>
      <c r="D297" s="129">
        <v>3529</v>
      </c>
      <c r="E297" s="130">
        <f>(D297/D293)*100</f>
        <v>54.628482972136226</v>
      </c>
      <c r="F297" s="133">
        <v>3778.9</v>
      </c>
      <c r="G297" s="130">
        <f>(F297/F293)*100</f>
        <v>56.86062083389759</v>
      </c>
      <c r="H297" s="130">
        <f>F297/D297*100-100</f>
        <v>7.081326154718056</v>
      </c>
    </row>
    <row r="298" spans="1:8" ht="15" customHeight="1">
      <c r="A298" s="413" t="s">
        <v>447</v>
      </c>
      <c r="B298" s="414" t="s">
        <v>523</v>
      </c>
      <c r="C298" s="81" t="s">
        <v>113</v>
      </c>
      <c r="D298" s="129">
        <f>D299+D300+D301+D302</f>
        <v>22732</v>
      </c>
      <c r="E298" s="130">
        <f>SUM(E299:E302)</f>
        <v>100</v>
      </c>
      <c r="F298" s="133">
        <f>F299+F300+F301+F302</f>
        <v>17448.5</v>
      </c>
      <c r="G298" s="130">
        <f>SUM(G299:G302)</f>
        <v>100</v>
      </c>
      <c r="H298" s="130">
        <f>F298/D298*100-100</f>
        <v>-23.24256554636635</v>
      </c>
    </row>
    <row r="299" spans="1:8" ht="30" customHeight="1">
      <c r="A299" s="413"/>
      <c r="B299" s="414"/>
      <c r="C299" s="81" t="s">
        <v>33</v>
      </c>
      <c r="D299" s="129">
        <v>15476</v>
      </c>
      <c r="E299" s="130">
        <f>(D299/D298)*100</f>
        <v>68.08023931022348</v>
      </c>
      <c r="F299" s="133">
        <v>12843.6</v>
      </c>
      <c r="G299" s="130">
        <f>(F299/F298)*100</f>
        <v>73.6086196521191</v>
      </c>
      <c r="H299" s="130">
        <f>F299/D299*100-100</f>
        <v>-17.009563194623937</v>
      </c>
    </row>
    <row r="300" spans="1:8" ht="24.75" customHeight="1">
      <c r="A300" s="413"/>
      <c r="B300" s="414"/>
      <c r="C300" s="81" t="s">
        <v>17</v>
      </c>
      <c r="D300" s="131">
        <v>0</v>
      </c>
      <c r="E300" s="130">
        <f>(D300/D298)*100</f>
        <v>0</v>
      </c>
      <c r="F300" s="135">
        <v>0</v>
      </c>
      <c r="G300" s="130">
        <f>(F300/F298)*100</f>
        <v>0</v>
      </c>
      <c r="H300" s="130" t="s">
        <v>71</v>
      </c>
    </row>
    <row r="301" spans="1:8" ht="23.25" customHeight="1">
      <c r="A301" s="413"/>
      <c r="B301" s="414"/>
      <c r="C301" s="81" t="s">
        <v>34</v>
      </c>
      <c r="D301" s="131">
        <v>0</v>
      </c>
      <c r="E301" s="130">
        <f>(D301/D298)*100</f>
        <v>0</v>
      </c>
      <c r="F301" s="135">
        <v>0</v>
      </c>
      <c r="G301" s="130">
        <f>(F301/F298)*100</f>
        <v>0</v>
      </c>
      <c r="H301" s="130" t="s">
        <v>71</v>
      </c>
    </row>
    <row r="302" spans="1:8" ht="15.75">
      <c r="A302" s="413"/>
      <c r="B302" s="414"/>
      <c r="C302" s="81" t="s">
        <v>35</v>
      </c>
      <c r="D302" s="129">
        <v>7256</v>
      </c>
      <c r="E302" s="130">
        <f>(D302/D298)*100</f>
        <v>31.919760689776528</v>
      </c>
      <c r="F302" s="133">
        <v>4604.9</v>
      </c>
      <c r="G302" s="130">
        <f>(F302/F298)*100</f>
        <v>26.391380347880904</v>
      </c>
      <c r="H302" s="130">
        <f>F302/D302*100-100</f>
        <v>-36.53665931642779</v>
      </c>
    </row>
    <row r="303" spans="1:8" s="58" customFormat="1" ht="20.25" customHeight="1">
      <c r="A303" s="419" t="s">
        <v>376</v>
      </c>
      <c r="B303" s="420" t="s">
        <v>292</v>
      </c>
      <c r="C303" s="80" t="s">
        <v>113</v>
      </c>
      <c r="D303" s="128">
        <f>D304+D305+D306+D307</f>
        <v>600</v>
      </c>
      <c r="E303" s="127">
        <f>SUM(E304:E307)</f>
        <v>100</v>
      </c>
      <c r="F303" s="120">
        <f>F304+F305+F306+F307</f>
        <v>256.2</v>
      </c>
      <c r="G303" s="127">
        <f>SUM(G304:G307)</f>
        <v>100</v>
      </c>
      <c r="H303" s="127">
        <f>F303/D303*100-100</f>
        <v>-57.300000000000004</v>
      </c>
    </row>
    <row r="304" spans="1:8" s="58" customFormat="1" ht="30.75" customHeight="1">
      <c r="A304" s="419"/>
      <c r="B304" s="420"/>
      <c r="C304" s="80" t="s">
        <v>33</v>
      </c>
      <c r="D304" s="128">
        <f>D309</f>
        <v>600</v>
      </c>
      <c r="E304" s="127">
        <f>(D304/D303)*100</f>
        <v>100</v>
      </c>
      <c r="F304" s="120">
        <f>F309</f>
        <v>256.2</v>
      </c>
      <c r="G304" s="127">
        <f>(F304/F303)*100</f>
        <v>100</v>
      </c>
      <c r="H304" s="127">
        <f>F304/D304*100-100</f>
        <v>-57.300000000000004</v>
      </c>
    </row>
    <row r="305" spans="1:8" s="58" customFormat="1" ht="20.25" customHeight="1">
      <c r="A305" s="419"/>
      <c r="B305" s="420"/>
      <c r="C305" s="80" t="s">
        <v>17</v>
      </c>
      <c r="D305" s="138">
        <f>D310</f>
        <v>0</v>
      </c>
      <c r="E305" s="127">
        <f>(D305/D303)*100</f>
        <v>0</v>
      </c>
      <c r="F305" s="134">
        <f>F310</f>
        <v>0</v>
      </c>
      <c r="G305" s="127">
        <f>(F305/F303)*100</f>
        <v>0</v>
      </c>
      <c r="H305" s="127" t="s">
        <v>71</v>
      </c>
    </row>
    <row r="306" spans="1:8" s="58" customFormat="1" ht="20.25" customHeight="1">
      <c r="A306" s="419"/>
      <c r="B306" s="420"/>
      <c r="C306" s="80" t="s">
        <v>34</v>
      </c>
      <c r="D306" s="138">
        <f>D311</f>
        <v>0</v>
      </c>
      <c r="E306" s="127">
        <f>(D306/D303)*100</f>
        <v>0</v>
      </c>
      <c r="F306" s="134">
        <f>F311</f>
        <v>0</v>
      </c>
      <c r="G306" s="127">
        <f>(F306/F303)*100</f>
        <v>0</v>
      </c>
      <c r="H306" s="127" t="s">
        <v>71</v>
      </c>
    </row>
    <row r="307" spans="1:8" s="58" customFormat="1" ht="20.25" customHeight="1">
      <c r="A307" s="419"/>
      <c r="B307" s="420"/>
      <c r="C307" s="80" t="s">
        <v>35</v>
      </c>
      <c r="D307" s="138">
        <f>D312</f>
        <v>0</v>
      </c>
      <c r="E307" s="127">
        <f>(D307/D303)*100</f>
        <v>0</v>
      </c>
      <c r="F307" s="134">
        <f>F312</f>
        <v>0</v>
      </c>
      <c r="G307" s="127">
        <f>(F307/F303)*100</f>
        <v>0</v>
      </c>
      <c r="H307" s="127" t="s">
        <v>71</v>
      </c>
    </row>
    <row r="308" spans="1:8" ht="12.75" customHeight="1">
      <c r="A308" s="413" t="s">
        <v>448</v>
      </c>
      <c r="B308" s="414" t="s">
        <v>529</v>
      </c>
      <c r="C308" s="81" t="s">
        <v>113</v>
      </c>
      <c r="D308" s="129">
        <f>D309+D310+D311+D312</f>
        <v>600</v>
      </c>
      <c r="E308" s="130">
        <f>SUM(E309:E312)</f>
        <v>100</v>
      </c>
      <c r="F308" s="115">
        <f>F309+F310+F311+F312</f>
        <v>256.2</v>
      </c>
      <c r="G308" s="130">
        <f>SUM(G309:G312)</f>
        <v>100</v>
      </c>
      <c r="H308" s="130">
        <f>F308/D308*100-100</f>
        <v>-57.300000000000004</v>
      </c>
    </row>
    <row r="309" spans="1:8" ht="31.5">
      <c r="A309" s="413"/>
      <c r="B309" s="414"/>
      <c r="C309" s="81" t="s">
        <v>33</v>
      </c>
      <c r="D309" s="129">
        <v>600</v>
      </c>
      <c r="E309" s="130">
        <f>(D309/D308)*100</f>
        <v>100</v>
      </c>
      <c r="F309" s="115">
        <v>256.2</v>
      </c>
      <c r="G309" s="130">
        <f>(F309/F308)*100</f>
        <v>100</v>
      </c>
      <c r="H309" s="130">
        <f>F309/D309*100-100</f>
        <v>-57.300000000000004</v>
      </c>
    </row>
    <row r="310" spans="1:8" ht="15.75">
      <c r="A310" s="413"/>
      <c r="B310" s="414"/>
      <c r="C310" s="81" t="s">
        <v>17</v>
      </c>
      <c r="D310" s="131">
        <v>0</v>
      </c>
      <c r="E310" s="130">
        <f>(D310/D308)*100</f>
        <v>0</v>
      </c>
      <c r="F310" s="132">
        <v>0</v>
      </c>
      <c r="G310" s="130">
        <f>(F310/F308)*100</f>
        <v>0</v>
      </c>
      <c r="H310" s="130" t="s">
        <v>71</v>
      </c>
    </row>
    <row r="311" spans="1:8" ht="15.75">
      <c r="A311" s="413"/>
      <c r="B311" s="414"/>
      <c r="C311" s="81" t="s">
        <v>34</v>
      </c>
      <c r="D311" s="131">
        <v>0</v>
      </c>
      <c r="E311" s="130">
        <f>(D311/D308)*100</f>
        <v>0</v>
      </c>
      <c r="F311" s="132">
        <v>0</v>
      </c>
      <c r="G311" s="130">
        <f>(F311/F308)*100</f>
        <v>0</v>
      </c>
      <c r="H311" s="130" t="s">
        <v>71</v>
      </c>
    </row>
    <row r="312" spans="1:8" ht="15.75">
      <c r="A312" s="413"/>
      <c r="B312" s="414"/>
      <c r="C312" s="81" t="s">
        <v>35</v>
      </c>
      <c r="D312" s="131">
        <v>0</v>
      </c>
      <c r="E312" s="130">
        <f>(D312/D308)*100</f>
        <v>0</v>
      </c>
      <c r="F312" s="132">
        <v>0</v>
      </c>
      <c r="G312" s="130">
        <f>(F312/F308)*100</f>
        <v>0</v>
      </c>
      <c r="H312" s="130" t="s">
        <v>71</v>
      </c>
    </row>
    <row r="313" spans="1:8" ht="18.75" customHeight="1">
      <c r="A313" s="419" t="s">
        <v>437</v>
      </c>
      <c r="B313" s="420" t="s">
        <v>293</v>
      </c>
      <c r="C313" s="80" t="s">
        <v>113</v>
      </c>
      <c r="D313" s="128">
        <f>D314+D315+D316+D317</f>
        <v>65726</v>
      </c>
      <c r="E313" s="127">
        <f>SUM(E314:E317)</f>
        <v>100</v>
      </c>
      <c r="F313" s="120">
        <f>F314+F315+F316+F317</f>
        <v>44994.9</v>
      </c>
      <c r="G313" s="127">
        <f>SUM(G314:G317)</f>
        <v>100</v>
      </c>
      <c r="H313" s="127">
        <f>F313/D313*100-100</f>
        <v>-31.541703435474545</v>
      </c>
    </row>
    <row r="314" spans="1:8" ht="31.5">
      <c r="A314" s="419"/>
      <c r="B314" s="420"/>
      <c r="C314" s="80" t="s">
        <v>33</v>
      </c>
      <c r="D314" s="128">
        <f>D319+D324+D329+D334+D339</f>
        <v>53621</v>
      </c>
      <c r="E314" s="127">
        <f>(D314/D313)*100</f>
        <v>81.58263092231385</v>
      </c>
      <c r="F314" s="120">
        <f>F319+F324+F329+F334+F339</f>
        <v>37419.9</v>
      </c>
      <c r="G314" s="127">
        <f>(F314/F313)*100</f>
        <v>83.16475867264957</v>
      </c>
      <c r="H314" s="127">
        <f>F314/D314*100-100</f>
        <v>-30.21409522388616</v>
      </c>
    </row>
    <row r="315" spans="1:8" ht="15.75">
      <c r="A315" s="419"/>
      <c r="B315" s="420"/>
      <c r="C315" s="80" t="s">
        <v>17</v>
      </c>
      <c r="D315" s="138">
        <f>D320+D325+D330+D335+D340</f>
        <v>0</v>
      </c>
      <c r="E315" s="127">
        <f>(D315/D313)*100</f>
        <v>0</v>
      </c>
      <c r="F315" s="120">
        <f>F320+F325+F330+F335+F340</f>
        <v>0</v>
      </c>
      <c r="G315" s="127">
        <f>(F315/F313)*100</f>
        <v>0</v>
      </c>
      <c r="H315" s="127" t="s">
        <v>71</v>
      </c>
    </row>
    <row r="316" spans="1:8" ht="15.75">
      <c r="A316" s="419"/>
      <c r="B316" s="420"/>
      <c r="C316" s="80" t="s">
        <v>34</v>
      </c>
      <c r="D316" s="128">
        <f>D321+D326+D331+D336+D341</f>
        <v>12105</v>
      </c>
      <c r="E316" s="127">
        <f>(D316/D313)*100</f>
        <v>18.417369077686153</v>
      </c>
      <c r="F316" s="120">
        <f>F321+F326+F331+F336+F341</f>
        <v>7575</v>
      </c>
      <c r="G316" s="127">
        <f>(F316/F313)*100</f>
        <v>16.835241327350435</v>
      </c>
      <c r="H316" s="127">
        <f>F316/D316*100-100</f>
        <v>-37.422552664188345</v>
      </c>
    </row>
    <row r="317" spans="1:8" ht="15.75">
      <c r="A317" s="419"/>
      <c r="B317" s="420"/>
      <c r="C317" s="80" t="s">
        <v>35</v>
      </c>
      <c r="D317" s="138">
        <f>D322+D327+D332+D337+D342</f>
        <v>0</v>
      </c>
      <c r="E317" s="127">
        <f>(D317/D313)*100</f>
        <v>0</v>
      </c>
      <c r="F317" s="134">
        <f>F322+F327+F332+F337+F342</f>
        <v>0</v>
      </c>
      <c r="G317" s="127">
        <f>(F317/F313)*100</f>
        <v>0</v>
      </c>
      <c r="H317" s="127" t="s">
        <v>71</v>
      </c>
    </row>
    <row r="318" spans="1:8" ht="15.75">
      <c r="A318" s="413" t="s">
        <v>449</v>
      </c>
      <c r="B318" s="414" t="s">
        <v>368</v>
      </c>
      <c r="C318" s="81" t="s">
        <v>113</v>
      </c>
      <c r="D318" s="129">
        <f>D319+D320+D321+D322</f>
        <v>8928</v>
      </c>
      <c r="E318" s="130">
        <f>SUM(E319:E322)</f>
        <v>100</v>
      </c>
      <c r="F318" s="115">
        <f>F319+F320+F321+F322</f>
        <v>5544.4</v>
      </c>
      <c r="G318" s="130">
        <f>SUM(G319:G322)</f>
        <v>100</v>
      </c>
      <c r="H318" s="130">
        <f>F318/D318*100-100</f>
        <v>-37.89874551971326</v>
      </c>
    </row>
    <row r="319" spans="1:8" ht="31.5">
      <c r="A319" s="413"/>
      <c r="B319" s="414"/>
      <c r="C319" s="81" t="s">
        <v>33</v>
      </c>
      <c r="D319" s="129">
        <v>8928</v>
      </c>
      <c r="E319" s="130">
        <f>(D319/D318)*100</f>
        <v>100</v>
      </c>
      <c r="F319" s="115">
        <v>5544.4</v>
      </c>
      <c r="G319" s="130">
        <f>(F319/F318)*100</f>
        <v>100</v>
      </c>
      <c r="H319" s="130">
        <f>F319/D319*100-100</f>
        <v>-37.89874551971326</v>
      </c>
    </row>
    <row r="320" spans="1:8" ht="15.75">
      <c r="A320" s="413"/>
      <c r="B320" s="414"/>
      <c r="C320" s="81" t="s">
        <v>17</v>
      </c>
      <c r="D320" s="131">
        <v>0</v>
      </c>
      <c r="E320" s="130">
        <f>(D320/D318)*100</f>
        <v>0</v>
      </c>
      <c r="F320" s="132">
        <v>0</v>
      </c>
      <c r="G320" s="130">
        <f>(F320/F318)*100</f>
        <v>0</v>
      </c>
      <c r="H320" s="130" t="s">
        <v>71</v>
      </c>
    </row>
    <row r="321" spans="1:8" ht="15.75">
      <c r="A321" s="413"/>
      <c r="B321" s="414"/>
      <c r="C321" s="81" t="s">
        <v>34</v>
      </c>
      <c r="D321" s="131">
        <v>0</v>
      </c>
      <c r="E321" s="130">
        <f>(D321/D318)*100</f>
        <v>0</v>
      </c>
      <c r="F321" s="132">
        <v>0</v>
      </c>
      <c r="G321" s="130">
        <f>(F321/F318)*100</f>
        <v>0</v>
      </c>
      <c r="H321" s="130" t="s">
        <v>71</v>
      </c>
    </row>
    <row r="322" spans="1:8" ht="15.75">
      <c r="A322" s="413"/>
      <c r="B322" s="414"/>
      <c r="C322" s="81" t="s">
        <v>35</v>
      </c>
      <c r="D322" s="131">
        <v>0</v>
      </c>
      <c r="E322" s="130">
        <f>(D322/D318)*100</f>
        <v>0</v>
      </c>
      <c r="F322" s="132">
        <v>0</v>
      </c>
      <c r="G322" s="130">
        <f>(F322/F318)*100</f>
        <v>0</v>
      </c>
      <c r="H322" s="130" t="s">
        <v>71</v>
      </c>
    </row>
    <row r="323" spans="1:8" ht="12.75" customHeight="1">
      <c r="A323" s="413" t="s">
        <v>450</v>
      </c>
      <c r="B323" s="414" t="s">
        <v>530</v>
      </c>
      <c r="C323" s="81" t="s">
        <v>113</v>
      </c>
      <c r="D323" s="129">
        <f>D324+D325+D326+D327</f>
        <v>25727</v>
      </c>
      <c r="E323" s="130">
        <f>SUM(E324:E327)</f>
        <v>100</v>
      </c>
      <c r="F323" s="115">
        <f>F324+F325+F326+F327</f>
        <v>17532.5</v>
      </c>
      <c r="G323" s="130">
        <f>SUM(G324:G327)</f>
        <v>100</v>
      </c>
      <c r="H323" s="130">
        <f>F323/D323*100-100</f>
        <v>-31.85175107863334</v>
      </c>
    </row>
    <row r="324" spans="1:8" ht="31.5">
      <c r="A324" s="413"/>
      <c r="B324" s="414"/>
      <c r="C324" s="81" t="s">
        <v>33</v>
      </c>
      <c r="D324" s="129">
        <v>25727</v>
      </c>
      <c r="E324" s="130">
        <f>(D324/D323)*100</f>
        <v>100</v>
      </c>
      <c r="F324" s="115">
        <v>17532.5</v>
      </c>
      <c r="G324" s="130">
        <f>(F324/F323)*100</f>
        <v>100</v>
      </c>
      <c r="H324" s="130">
        <f>F324/D324*100-100</f>
        <v>-31.85175107863334</v>
      </c>
    </row>
    <row r="325" spans="1:8" ht="15.75">
      <c r="A325" s="413"/>
      <c r="B325" s="414"/>
      <c r="C325" s="81" t="s">
        <v>17</v>
      </c>
      <c r="D325" s="131">
        <v>0</v>
      </c>
      <c r="E325" s="130">
        <f>(D325/D323)*100</f>
        <v>0</v>
      </c>
      <c r="F325" s="132">
        <v>0</v>
      </c>
      <c r="G325" s="130">
        <f>(F325/F323)*100</f>
        <v>0</v>
      </c>
      <c r="H325" s="130" t="s">
        <v>71</v>
      </c>
    </row>
    <row r="326" spans="1:8" ht="15.75">
      <c r="A326" s="413"/>
      <c r="B326" s="414"/>
      <c r="C326" s="81" t="s">
        <v>34</v>
      </c>
      <c r="D326" s="131">
        <v>0</v>
      </c>
      <c r="E326" s="130">
        <f>(D326/D323)*100</f>
        <v>0</v>
      </c>
      <c r="F326" s="132">
        <v>0</v>
      </c>
      <c r="G326" s="130">
        <f>(F326/F323)*100</f>
        <v>0</v>
      </c>
      <c r="H326" s="130" t="s">
        <v>71</v>
      </c>
    </row>
    <row r="327" spans="1:8" ht="15.75">
      <c r="A327" s="413"/>
      <c r="B327" s="414"/>
      <c r="C327" s="81" t="s">
        <v>35</v>
      </c>
      <c r="D327" s="131">
        <v>0</v>
      </c>
      <c r="E327" s="130">
        <f>(D327/D323)*100</f>
        <v>0</v>
      </c>
      <c r="F327" s="132">
        <v>0</v>
      </c>
      <c r="G327" s="130">
        <f>(F327/F323)*100</f>
        <v>0</v>
      </c>
      <c r="H327" s="130" t="s">
        <v>71</v>
      </c>
    </row>
    <row r="328" spans="1:8" ht="12.75" customHeight="1">
      <c r="A328" s="413" t="s">
        <v>451</v>
      </c>
      <c r="B328" s="414" t="s">
        <v>531</v>
      </c>
      <c r="C328" s="81" t="s">
        <v>113</v>
      </c>
      <c r="D328" s="129">
        <f>D329+D330+D331+D332</f>
        <v>18852</v>
      </c>
      <c r="E328" s="130">
        <f>SUM(E329:E332)</f>
        <v>100</v>
      </c>
      <c r="F328" s="115">
        <f>F329+F330+F331+F332</f>
        <v>14306.4</v>
      </c>
      <c r="G328" s="130">
        <f>SUM(G329:G332)</f>
        <v>100</v>
      </c>
      <c r="H328" s="130">
        <f>F328/D328*100-100</f>
        <v>-24.112030553787406</v>
      </c>
    </row>
    <row r="329" spans="1:8" ht="31.5">
      <c r="A329" s="413"/>
      <c r="B329" s="414"/>
      <c r="C329" s="81" t="s">
        <v>33</v>
      </c>
      <c r="D329" s="129">
        <v>18852</v>
      </c>
      <c r="E329" s="130">
        <f>(D329/D328)*100</f>
        <v>100</v>
      </c>
      <c r="F329" s="115">
        <v>14306.4</v>
      </c>
      <c r="G329" s="130">
        <f>(F329/F328)*100</f>
        <v>100</v>
      </c>
      <c r="H329" s="130">
        <f>F329/D329*100-100</f>
        <v>-24.112030553787406</v>
      </c>
    </row>
    <row r="330" spans="1:8" ht="15.75">
      <c r="A330" s="413"/>
      <c r="B330" s="414"/>
      <c r="C330" s="81" t="s">
        <v>17</v>
      </c>
      <c r="D330" s="131">
        <v>0</v>
      </c>
      <c r="E330" s="130">
        <f>(D330/D328)*100</f>
        <v>0</v>
      </c>
      <c r="F330" s="132">
        <v>0</v>
      </c>
      <c r="G330" s="130">
        <f>(F330/F328)*100</f>
        <v>0</v>
      </c>
      <c r="H330" s="130" t="s">
        <v>71</v>
      </c>
    </row>
    <row r="331" spans="1:8" ht="15.75">
      <c r="A331" s="413"/>
      <c r="B331" s="414"/>
      <c r="C331" s="81" t="s">
        <v>34</v>
      </c>
      <c r="D331" s="131">
        <v>0</v>
      </c>
      <c r="E331" s="130">
        <f>(D331/D328)*100</f>
        <v>0</v>
      </c>
      <c r="F331" s="132">
        <v>0</v>
      </c>
      <c r="G331" s="130">
        <f>(F331/F328)*100</f>
        <v>0</v>
      </c>
      <c r="H331" s="130" t="s">
        <v>71</v>
      </c>
    </row>
    <row r="332" spans="1:8" ht="15.75">
      <c r="A332" s="413"/>
      <c r="B332" s="414"/>
      <c r="C332" s="81" t="s">
        <v>35</v>
      </c>
      <c r="D332" s="131">
        <v>0</v>
      </c>
      <c r="E332" s="130">
        <f>(D332/D328)*100</f>
        <v>0</v>
      </c>
      <c r="F332" s="132">
        <v>0</v>
      </c>
      <c r="G332" s="130">
        <f>(F332/F328)*100</f>
        <v>0</v>
      </c>
      <c r="H332" s="130" t="s">
        <v>71</v>
      </c>
    </row>
    <row r="333" spans="1:8" ht="28.5" customHeight="1">
      <c r="A333" s="413" t="s">
        <v>452</v>
      </c>
      <c r="B333" s="414" t="s">
        <v>532</v>
      </c>
      <c r="C333" s="81" t="s">
        <v>113</v>
      </c>
      <c r="D333" s="129">
        <f>D334+D335+D336+D337</f>
        <v>114</v>
      </c>
      <c r="E333" s="130">
        <f>SUM(E334:E337)</f>
        <v>100</v>
      </c>
      <c r="F333" s="115">
        <f>F334+F335+F336+F337</f>
        <v>36.6</v>
      </c>
      <c r="G333" s="130">
        <f>SUM(G334:G337)</f>
        <v>100</v>
      </c>
      <c r="H333" s="130">
        <f>F333/D333*100-100</f>
        <v>-67.89473684210526</v>
      </c>
    </row>
    <row r="334" spans="1:8" ht="31.5" customHeight="1">
      <c r="A334" s="413"/>
      <c r="B334" s="414"/>
      <c r="C334" s="81" t="s">
        <v>33</v>
      </c>
      <c r="D334" s="129">
        <v>114</v>
      </c>
      <c r="E334" s="130">
        <f>(D334/D333)*100</f>
        <v>100</v>
      </c>
      <c r="F334" s="115">
        <v>36.6</v>
      </c>
      <c r="G334" s="130">
        <f>(F334/F333)*100</f>
        <v>100</v>
      </c>
      <c r="H334" s="130">
        <f>F334/D334*100-100</f>
        <v>-67.89473684210526</v>
      </c>
    </row>
    <row r="335" spans="1:8" ht="20.25" customHeight="1">
      <c r="A335" s="413"/>
      <c r="B335" s="414"/>
      <c r="C335" s="81" t="s">
        <v>17</v>
      </c>
      <c r="D335" s="131">
        <v>0</v>
      </c>
      <c r="E335" s="130">
        <f>(D335/D333)*100</f>
        <v>0</v>
      </c>
      <c r="F335" s="132">
        <v>0</v>
      </c>
      <c r="G335" s="130">
        <f>(F335/F333)*100</f>
        <v>0</v>
      </c>
      <c r="H335" s="130" t="s">
        <v>71</v>
      </c>
    </row>
    <row r="336" spans="1:8" ht="18" customHeight="1">
      <c r="A336" s="413"/>
      <c r="B336" s="414"/>
      <c r="C336" s="81" t="s">
        <v>34</v>
      </c>
      <c r="D336" s="131">
        <v>0</v>
      </c>
      <c r="E336" s="130">
        <f>(D336/D333)*100</f>
        <v>0</v>
      </c>
      <c r="F336" s="132">
        <v>0</v>
      </c>
      <c r="G336" s="130">
        <f>(F336/F333)*100</f>
        <v>0</v>
      </c>
      <c r="H336" s="130" t="s">
        <v>71</v>
      </c>
    </row>
    <row r="337" spans="1:8" ht="22.5" customHeight="1">
      <c r="A337" s="413"/>
      <c r="B337" s="414"/>
      <c r="C337" s="81" t="s">
        <v>35</v>
      </c>
      <c r="D337" s="131">
        <v>0</v>
      </c>
      <c r="E337" s="130">
        <f>(D337/D333)*100</f>
        <v>0</v>
      </c>
      <c r="F337" s="132">
        <v>0</v>
      </c>
      <c r="G337" s="130">
        <f>(F337/F333)*100</f>
        <v>0</v>
      </c>
      <c r="H337" s="130" t="s">
        <v>71</v>
      </c>
    </row>
    <row r="338" spans="1:8" ht="30" customHeight="1">
      <c r="A338" s="413" t="s">
        <v>453</v>
      </c>
      <c r="B338" s="414" t="s">
        <v>533</v>
      </c>
      <c r="C338" s="81" t="s">
        <v>113</v>
      </c>
      <c r="D338" s="129">
        <f>D339+D340+D341+D342</f>
        <v>12105</v>
      </c>
      <c r="E338" s="130">
        <f>SUM(E339:E342)</f>
        <v>100</v>
      </c>
      <c r="F338" s="115">
        <f>F339+F340+F341+F342</f>
        <v>7575</v>
      </c>
      <c r="G338" s="130">
        <f>SUM(G339:G342)</f>
        <v>100</v>
      </c>
      <c r="H338" s="130">
        <f>F338/D338*100-100</f>
        <v>-37.422552664188345</v>
      </c>
    </row>
    <row r="339" spans="1:8" ht="33" customHeight="1">
      <c r="A339" s="413"/>
      <c r="B339" s="414"/>
      <c r="C339" s="81" t="s">
        <v>33</v>
      </c>
      <c r="D339" s="131">
        <v>0</v>
      </c>
      <c r="E339" s="130">
        <f>(D339/D338)*100</f>
        <v>0</v>
      </c>
      <c r="F339" s="132">
        <v>0</v>
      </c>
      <c r="G339" s="130">
        <f>(F339/F338)*100</f>
        <v>0</v>
      </c>
      <c r="H339" s="130" t="s">
        <v>71</v>
      </c>
    </row>
    <row r="340" spans="1:8" ht="25.5" customHeight="1">
      <c r="A340" s="413"/>
      <c r="B340" s="414"/>
      <c r="C340" s="81" t="s">
        <v>17</v>
      </c>
      <c r="D340" s="131">
        <v>0</v>
      </c>
      <c r="E340" s="130">
        <f>(D340/D338)*100</f>
        <v>0</v>
      </c>
      <c r="F340" s="132">
        <v>0</v>
      </c>
      <c r="G340" s="130">
        <f>(F340/F338)*100</f>
        <v>0</v>
      </c>
      <c r="H340" s="130" t="s">
        <v>71</v>
      </c>
    </row>
    <row r="341" spans="1:8" ht="30" customHeight="1">
      <c r="A341" s="413"/>
      <c r="B341" s="414"/>
      <c r="C341" s="81" t="s">
        <v>34</v>
      </c>
      <c r="D341" s="129">
        <v>12105</v>
      </c>
      <c r="E341" s="130">
        <f>(D341/D338)*100</f>
        <v>100</v>
      </c>
      <c r="F341" s="115">
        <v>7575</v>
      </c>
      <c r="G341" s="130">
        <f>(F341/F338)*100</f>
        <v>100</v>
      </c>
      <c r="H341" s="130">
        <f>F341/D341*100-100</f>
        <v>-37.422552664188345</v>
      </c>
    </row>
    <row r="342" spans="1:8" ht="27" customHeight="1">
      <c r="A342" s="413"/>
      <c r="B342" s="414"/>
      <c r="C342" s="81" t="s">
        <v>35</v>
      </c>
      <c r="D342" s="131">
        <v>0</v>
      </c>
      <c r="E342" s="130">
        <f>(D342/D338)*100</f>
        <v>0</v>
      </c>
      <c r="F342" s="132">
        <v>0</v>
      </c>
      <c r="G342" s="130">
        <f>(F342/F338)*100</f>
        <v>0</v>
      </c>
      <c r="H342" s="130" t="s">
        <v>71</v>
      </c>
    </row>
    <row r="343" spans="1:8" ht="19.5" customHeight="1">
      <c r="A343" s="526" t="s">
        <v>23</v>
      </c>
      <c r="B343" s="423" t="s">
        <v>701</v>
      </c>
      <c r="C343" s="83" t="s">
        <v>113</v>
      </c>
      <c r="D343" s="125">
        <f>SUM(D344:D347)</f>
        <v>5699</v>
      </c>
      <c r="E343" s="124">
        <f>SUM(E344:E347)</f>
        <v>100</v>
      </c>
      <c r="F343" s="140">
        <f>F344+F345+F346+F347</f>
        <v>5118.200000000001</v>
      </c>
      <c r="G343" s="124">
        <f>SUM(G344:G347)</f>
        <v>99.99999999999999</v>
      </c>
      <c r="H343" s="125">
        <f>F343/D343*100-100</f>
        <v>-10.191261624846447</v>
      </c>
    </row>
    <row r="344" spans="1:8" ht="29.25" customHeight="1">
      <c r="A344" s="526"/>
      <c r="B344" s="423"/>
      <c r="C344" s="83" t="s">
        <v>33</v>
      </c>
      <c r="D344" s="141">
        <f>D349+D399+D414</f>
        <v>4420</v>
      </c>
      <c r="E344" s="124">
        <f>(D344/D343)*100</f>
        <v>77.55746622214423</v>
      </c>
      <c r="F344" s="142">
        <f>F349+F399+F414</f>
        <v>2613.4</v>
      </c>
      <c r="G344" s="124">
        <f>(F344/F343)*100</f>
        <v>51.06091985463639</v>
      </c>
      <c r="H344" s="125">
        <f>F344/D344*100-100</f>
        <v>-40.873303167420815</v>
      </c>
    </row>
    <row r="345" spans="1:10" ht="19.5" customHeight="1">
      <c r="A345" s="526"/>
      <c r="B345" s="423"/>
      <c r="C345" s="83" t="s">
        <v>17</v>
      </c>
      <c r="D345" s="141">
        <f>D350+D400+D415</f>
        <v>0</v>
      </c>
      <c r="E345" s="124">
        <f>(D345/D343)*100</f>
        <v>0</v>
      </c>
      <c r="F345" s="143">
        <f>F415</f>
        <v>1177.9</v>
      </c>
      <c r="G345" s="124">
        <f>(F345/F343)*100</f>
        <v>23.01395021687312</v>
      </c>
      <c r="H345" s="125" t="s">
        <v>71</v>
      </c>
      <c r="J345" s="59"/>
    </row>
    <row r="346" spans="1:11" ht="19.5" customHeight="1">
      <c r="A346" s="526"/>
      <c r="B346" s="423"/>
      <c r="C346" s="83" t="s">
        <v>34</v>
      </c>
      <c r="D346" s="141">
        <f>D351+D401+D416</f>
        <v>1279</v>
      </c>
      <c r="E346" s="124">
        <f>(D346/D343)*100</f>
        <v>22.442533777855765</v>
      </c>
      <c r="F346" s="144">
        <f>F416</f>
        <v>1326.9</v>
      </c>
      <c r="G346" s="124">
        <f>(F346/F343)*100</f>
        <v>25.92512992849048</v>
      </c>
      <c r="H346" s="125">
        <f>F346/D346*100-100</f>
        <v>3.7451133698201744</v>
      </c>
      <c r="K346" s="59"/>
    </row>
    <row r="347" spans="1:8" ht="19.5" customHeight="1">
      <c r="A347" s="526"/>
      <c r="B347" s="423"/>
      <c r="C347" s="83" t="s">
        <v>35</v>
      </c>
      <c r="D347" s="141">
        <f>D352+D402+D417</f>
        <v>0</v>
      </c>
      <c r="E347" s="124">
        <f>(D347/D343)*100</f>
        <v>0</v>
      </c>
      <c r="F347" s="145">
        <v>0</v>
      </c>
      <c r="G347" s="124">
        <f>(F347/F343)*100</f>
        <v>0</v>
      </c>
      <c r="H347" s="125" t="s">
        <v>71</v>
      </c>
    </row>
    <row r="348" spans="1:8" ht="19.5" customHeight="1">
      <c r="A348" s="527" t="s">
        <v>104</v>
      </c>
      <c r="B348" s="503" t="s">
        <v>221</v>
      </c>
      <c r="C348" s="80" t="s">
        <v>113</v>
      </c>
      <c r="D348" s="128">
        <f>SUM(D349:D352)</f>
        <v>2420</v>
      </c>
      <c r="E348" s="128">
        <f>D348/D343*100</f>
        <v>42.46359010352693</v>
      </c>
      <c r="F348" s="146">
        <f>F349</f>
        <v>1255.9</v>
      </c>
      <c r="G348" s="128">
        <f>G349</f>
        <v>100</v>
      </c>
      <c r="H348" s="128">
        <f>F348/D348*100-100</f>
        <v>-48.103305785123965</v>
      </c>
    </row>
    <row r="349" spans="1:8" ht="30.75" customHeight="1">
      <c r="A349" s="527"/>
      <c r="B349" s="503"/>
      <c r="C349" s="80" t="s">
        <v>33</v>
      </c>
      <c r="D349" s="128">
        <f>D354+D359+D364+D369+D374+D379+D384+D389+D394</f>
        <v>2420</v>
      </c>
      <c r="E349" s="128">
        <f>D349/D348*100</f>
        <v>100</v>
      </c>
      <c r="F349" s="147">
        <f>F353+F358+F363+F368+F373+F378+F383+F388+F393</f>
        <v>1255.9</v>
      </c>
      <c r="G349" s="128">
        <f>F349/F348*100</f>
        <v>100</v>
      </c>
      <c r="H349" s="128">
        <f>F349/D349*100-100</f>
        <v>-48.103305785123965</v>
      </c>
    </row>
    <row r="350" spans="1:8" ht="19.5" customHeight="1">
      <c r="A350" s="527"/>
      <c r="B350" s="503"/>
      <c r="C350" s="80" t="s">
        <v>17</v>
      </c>
      <c r="D350" s="128">
        <f>D355+D360+D365+D370+D375+D380+D385+D390+D395</f>
        <v>0</v>
      </c>
      <c r="E350" s="128">
        <f>D350/D348*100</f>
        <v>0</v>
      </c>
      <c r="F350" s="147">
        <v>0</v>
      </c>
      <c r="G350" s="128">
        <f>F350/F348*100</f>
        <v>0</v>
      </c>
      <c r="H350" s="128" t="s">
        <v>71</v>
      </c>
    </row>
    <row r="351" spans="1:8" ht="19.5" customHeight="1">
      <c r="A351" s="527"/>
      <c r="B351" s="503"/>
      <c r="C351" s="80" t="s">
        <v>34</v>
      </c>
      <c r="D351" s="128">
        <f>D356+D361+D366+D371+D376+D381+D386+D391+D396</f>
        <v>0</v>
      </c>
      <c r="E351" s="128">
        <f>D351/D348*100</f>
        <v>0</v>
      </c>
      <c r="F351" s="146">
        <v>0</v>
      </c>
      <c r="G351" s="128">
        <f>F351/F348*100</f>
        <v>0</v>
      </c>
      <c r="H351" s="128" t="s">
        <v>71</v>
      </c>
    </row>
    <row r="352" spans="1:8" ht="19.5" customHeight="1">
      <c r="A352" s="527"/>
      <c r="B352" s="503"/>
      <c r="C352" s="80" t="s">
        <v>35</v>
      </c>
      <c r="D352" s="128">
        <f>D357+D362+D367+D372+D377+D382+D387+D392+D397</f>
        <v>0</v>
      </c>
      <c r="E352" s="128">
        <f>D352/D348*100</f>
        <v>0</v>
      </c>
      <c r="F352" s="146">
        <v>0</v>
      </c>
      <c r="G352" s="128">
        <f>F352/F348*100</f>
        <v>0</v>
      </c>
      <c r="H352" s="128" t="s">
        <v>71</v>
      </c>
    </row>
    <row r="353" spans="1:8" ht="19.5" customHeight="1">
      <c r="A353" s="413" t="s">
        <v>454</v>
      </c>
      <c r="B353" s="504" t="s">
        <v>724</v>
      </c>
      <c r="C353" s="84" t="s">
        <v>113</v>
      </c>
      <c r="D353" s="148">
        <f>SUM(D354:D357)</f>
        <v>79</v>
      </c>
      <c r="E353" s="148">
        <f>D353/D348*100</f>
        <v>3.2644628099173554</v>
      </c>
      <c r="F353" s="149">
        <f>F354</f>
        <v>67.5</v>
      </c>
      <c r="G353" s="148">
        <f>G354</f>
        <v>100</v>
      </c>
      <c r="H353" s="148">
        <f>F353/D353*100-100</f>
        <v>-14.556962025316452</v>
      </c>
    </row>
    <row r="354" spans="1:8" ht="33" customHeight="1">
      <c r="A354" s="413"/>
      <c r="B354" s="504"/>
      <c r="C354" s="84" t="s">
        <v>33</v>
      </c>
      <c r="D354" s="148">
        <v>79</v>
      </c>
      <c r="E354" s="148">
        <f>D354/D353*100</f>
        <v>100</v>
      </c>
      <c r="F354" s="149">
        <v>67.5</v>
      </c>
      <c r="G354" s="148">
        <f>F354/F353*100</f>
        <v>100</v>
      </c>
      <c r="H354" s="148">
        <f>F354/D354*100-100</f>
        <v>-14.556962025316452</v>
      </c>
    </row>
    <row r="355" spans="1:8" ht="19.5" customHeight="1">
      <c r="A355" s="413"/>
      <c r="B355" s="504"/>
      <c r="C355" s="84" t="s">
        <v>17</v>
      </c>
      <c r="D355" s="148">
        <v>0</v>
      </c>
      <c r="E355" s="148">
        <f>D355/D353*100</f>
        <v>0</v>
      </c>
      <c r="F355" s="113">
        <v>0</v>
      </c>
      <c r="G355" s="148">
        <f>F355/F353*100</f>
        <v>0</v>
      </c>
      <c r="H355" s="148" t="s">
        <v>71</v>
      </c>
    </row>
    <row r="356" spans="1:8" ht="19.5" customHeight="1">
      <c r="A356" s="413"/>
      <c r="B356" s="504"/>
      <c r="C356" s="84" t="s">
        <v>34</v>
      </c>
      <c r="D356" s="148">
        <v>0</v>
      </c>
      <c r="E356" s="148">
        <f>D356/D353*100</f>
        <v>0</v>
      </c>
      <c r="F356" s="113">
        <v>0</v>
      </c>
      <c r="G356" s="148">
        <f>F356/F353*100</f>
        <v>0</v>
      </c>
      <c r="H356" s="148" t="s">
        <v>71</v>
      </c>
    </row>
    <row r="357" spans="1:18" ht="19.5" customHeight="1">
      <c r="A357" s="413"/>
      <c r="B357" s="504"/>
      <c r="C357" s="81" t="s">
        <v>35</v>
      </c>
      <c r="D357" s="148">
        <v>0</v>
      </c>
      <c r="E357" s="148">
        <f>D357/D353*100</f>
        <v>0</v>
      </c>
      <c r="F357" s="115">
        <v>0</v>
      </c>
      <c r="G357" s="148">
        <f>F357/F353*100</f>
        <v>0</v>
      </c>
      <c r="H357" s="148" t="s">
        <v>71</v>
      </c>
      <c r="I357" s="56"/>
      <c r="J357" s="56"/>
      <c r="K357" s="60"/>
      <c r="L357" s="61"/>
      <c r="M357" s="61"/>
      <c r="N357" s="62"/>
      <c r="O357" s="62"/>
      <c r="P357" s="62"/>
      <c r="Q357" s="62"/>
      <c r="R357" s="62"/>
    </row>
    <row r="358" spans="1:13" ht="19.5" customHeight="1">
      <c r="A358" s="413" t="s">
        <v>455</v>
      </c>
      <c r="B358" s="504" t="s">
        <v>725</v>
      </c>
      <c r="C358" s="84" t="s">
        <v>113</v>
      </c>
      <c r="D358" s="148">
        <f>SUM(D359:D362)</f>
        <v>546</v>
      </c>
      <c r="E358" s="148">
        <f>D358/D348*100</f>
        <v>22.561983471074377</v>
      </c>
      <c r="F358" s="149">
        <f>F359</f>
        <v>386.8</v>
      </c>
      <c r="G358" s="148">
        <f>G359</f>
        <v>100</v>
      </c>
      <c r="H358" s="148">
        <f>F358/D358*100-100</f>
        <v>-29.157509157509153</v>
      </c>
      <c r="K358" s="63"/>
      <c r="L358" s="63"/>
      <c r="M358" s="63"/>
    </row>
    <row r="359" spans="1:8" ht="31.5" customHeight="1">
      <c r="A359" s="413"/>
      <c r="B359" s="504"/>
      <c r="C359" s="84" t="s">
        <v>33</v>
      </c>
      <c r="D359" s="148">
        <v>546</v>
      </c>
      <c r="E359" s="148">
        <f>D359/D358*100</f>
        <v>100</v>
      </c>
      <c r="F359" s="149">
        <v>386.8</v>
      </c>
      <c r="G359" s="148">
        <f>F359/F358*100</f>
        <v>100</v>
      </c>
      <c r="H359" s="148">
        <f aca="true" t="shared" si="1" ref="H359:H364">F359/D359*100-100</f>
        <v>-29.157509157509153</v>
      </c>
    </row>
    <row r="360" spans="1:8" ht="19.5" customHeight="1">
      <c r="A360" s="413"/>
      <c r="B360" s="504"/>
      <c r="C360" s="84" t="s">
        <v>17</v>
      </c>
      <c r="D360" s="148">
        <v>0</v>
      </c>
      <c r="E360" s="148">
        <f>D360/D358*100</f>
        <v>0</v>
      </c>
      <c r="F360" s="113">
        <v>0</v>
      </c>
      <c r="G360" s="148">
        <f>F360/F358*100</f>
        <v>0</v>
      </c>
      <c r="H360" s="148" t="s">
        <v>71</v>
      </c>
    </row>
    <row r="361" spans="1:8" ht="19.5" customHeight="1">
      <c r="A361" s="413"/>
      <c r="B361" s="504"/>
      <c r="C361" s="84" t="s">
        <v>34</v>
      </c>
      <c r="D361" s="148">
        <v>0</v>
      </c>
      <c r="E361" s="148">
        <f>D361/D358*100</f>
        <v>0</v>
      </c>
      <c r="F361" s="113">
        <v>0</v>
      </c>
      <c r="G361" s="148">
        <f>F361/F358*100</f>
        <v>0</v>
      </c>
      <c r="H361" s="148" t="s">
        <v>71</v>
      </c>
    </row>
    <row r="362" spans="1:8" ht="19.5" customHeight="1">
      <c r="A362" s="413"/>
      <c r="B362" s="504"/>
      <c r="C362" s="84" t="s">
        <v>35</v>
      </c>
      <c r="D362" s="148">
        <v>0</v>
      </c>
      <c r="E362" s="148">
        <f>D362/D358*100</f>
        <v>0</v>
      </c>
      <c r="F362" s="113">
        <v>0</v>
      </c>
      <c r="G362" s="148">
        <f>F362/F358*100</f>
        <v>0</v>
      </c>
      <c r="H362" s="148" t="s">
        <v>71</v>
      </c>
    </row>
    <row r="363" spans="1:8" ht="19.5" customHeight="1">
      <c r="A363" s="413" t="s">
        <v>456</v>
      </c>
      <c r="B363" s="504" t="s">
        <v>534</v>
      </c>
      <c r="C363" s="84" t="s">
        <v>113</v>
      </c>
      <c r="D363" s="148">
        <f>SUM(D364:D367)</f>
        <v>165</v>
      </c>
      <c r="E363" s="148">
        <f>D363/D348*100</f>
        <v>6.8181818181818175</v>
      </c>
      <c r="F363" s="149">
        <f>F364</f>
        <v>55.1</v>
      </c>
      <c r="G363" s="148">
        <f>G364</f>
        <v>100</v>
      </c>
      <c r="H363" s="148">
        <f t="shared" si="1"/>
        <v>-66.60606060606061</v>
      </c>
    </row>
    <row r="364" spans="1:8" ht="33" customHeight="1">
      <c r="A364" s="413"/>
      <c r="B364" s="504"/>
      <c r="C364" s="84" t="s">
        <v>33</v>
      </c>
      <c r="D364" s="148">
        <v>165</v>
      </c>
      <c r="E364" s="148">
        <f>D364/D363*100</f>
        <v>100</v>
      </c>
      <c r="F364" s="149">
        <v>55.1</v>
      </c>
      <c r="G364" s="148">
        <v>100</v>
      </c>
      <c r="H364" s="148">
        <f t="shared" si="1"/>
        <v>-66.60606060606061</v>
      </c>
    </row>
    <row r="365" spans="1:8" ht="19.5" customHeight="1">
      <c r="A365" s="413"/>
      <c r="B365" s="504"/>
      <c r="C365" s="84" t="s">
        <v>17</v>
      </c>
      <c r="D365" s="148">
        <v>0</v>
      </c>
      <c r="E365" s="148">
        <f>D365/D363*100</f>
        <v>0</v>
      </c>
      <c r="F365" s="113">
        <v>0</v>
      </c>
      <c r="G365" s="148">
        <v>0</v>
      </c>
      <c r="H365" s="148" t="s">
        <v>71</v>
      </c>
    </row>
    <row r="366" spans="1:8" ht="19.5" customHeight="1">
      <c r="A366" s="413"/>
      <c r="B366" s="504"/>
      <c r="C366" s="84" t="s">
        <v>34</v>
      </c>
      <c r="D366" s="148">
        <v>0</v>
      </c>
      <c r="E366" s="148">
        <f>D366/D363*100</f>
        <v>0</v>
      </c>
      <c r="F366" s="113">
        <v>0</v>
      </c>
      <c r="G366" s="148">
        <v>0</v>
      </c>
      <c r="H366" s="148" t="s">
        <v>71</v>
      </c>
    </row>
    <row r="367" spans="1:8" ht="19.5" customHeight="1">
      <c r="A367" s="413"/>
      <c r="B367" s="504"/>
      <c r="C367" s="84" t="s">
        <v>35</v>
      </c>
      <c r="D367" s="148">
        <v>0</v>
      </c>
      <c r="E367" s="148">
        <f>D367/D363*100</f>
        <v>0</v>
      </c>
      <c r="F367" s="113">
        <v>0</v>
      </c>
      <c r="G367" s="148">
        <v>0</v>
      </c>
      <c r="H367" s="148" t="s">
        <v>71</v>
      </c>
    </row>
    <row r="368" spans="1:8" ht="19.5" customHeight="1">
      <c r="A368" s="413" t="s">
        <v>457</v>
      </c>
      <c r="B368" s="504" t="s">
        <v>723</v>
      </c>
      <c r="C368" s="84" t="s">
        <v>113</v>
      </c>
      <c r="D368" s="148">
        <f>SUM(D369:D372)</f>
        <v>268</v>
      </c>
      <c r="E368" s="148">
        <f>D368/D348*100</f>
        <v>11.074380165289256</v>
      </c>
      <c r="F368" s="149">
        <f>F369</f>
        <v>10.5</v>
      </c>
      <c r="G368" s="148">
        <f>F368/F348*100</f>
        <v>0.8360538259415558</v>
      </c>
      <c r="H368" s="148">
        <f aca="true" t="shared" si="2" ref="H368:H374">F368/D368*100-100</f>
        <v>-96.08208955223881</v>
      </c>
    </row>
    <row r="369" spans="1:8" ht="32.25" customHeight="1">
      <c r="A369" s="413"/>
      <c r="B369" s="504"/>
      <c r="C369" s="84" t="s">
        <v>33</v>
      </c>
      <c r="D369" s="148">
        <v>268</v>
      </c>
      <c r="E369" s="148">
        <f>D369/D368*100</f>
        <v>100</v>
      </c>
      <c r="F369" s="149">
        <v>10.5</v>
      </c>
      <c r="G369" s="148">
        <v>0</v>
      </c>
      <c r="H369" s="148">
        <f t="shared" si="2"/>
        <v>-96.08208955223881</v>
      </c>
    </row>
    <row r="370" spans="1:8" ht="19.5" customHeight="1">
      <c r="A370" s="413"/>
      <c r="B370" s="504"/>
      <c r="C370" s="84" t="s">
        <v>17</v>
      </c>
      <c r="D370" s="148">
        <v>0</v>
      </c>
      <c r="E370" s="148">
        <f>D370/D368*100</f>
        <v>0</v>
      </c>
      <c r="F370" s="113">
        <v>0</v>
      </c>
      <c r="G370" s="148">
        <v>0</v>
      </c>
      <c r="H370" s="148" t="s">
        <v>71</v>
      </c>
    </row>
    <row r="371" spans="1:8" ht="19.5" customHeight="1">
      <c r="A371" s="413"/>
      <c r="B371" s="504"/>
      <c r="C371" s="84" t="s">
        <v>34</v>
      </c>
      <c r="D371" s="148">
        <v>0</v>
      </c>
      <c r="E371" s="148">
        <f>D371/D368*100</f>
        <v>0</v>
      </c>
      <c r="F371" s="113">
        <v>0</v>
      </c>
      <c r="G371" s="148">
        <v>0</v>
      </c>
      <c r="H371" s="148" t="s">
        <v>71</v>
      </c>
    </row>
    <row r="372" spans="1:8" ht="19.5" customHeight="1">
      <c r="A372" s="413"/>
      <c r="B372" s="504"/>
      <c r="C372" s="84" t="s">
        <v>35</v>
      </c>
      <c r="D372" s="148">
        <v>0</v>
      </c>
      <c r="E372" s="148">
        <f>D372/D368*100</f>
        <v>0</v>
      </c>
      <c r="F372" s="113">
        <v>0</v>
      </c>
      <c r="G372" s="148">
        <v>0</v>
      </c>
      <c r="H372" s="148" t="s">
        <v>71</v>
      </c>
    </row>
    <row r="373" spans="1:8" ht="19.5" customHeight="1">
      <c r="A373" s="413" t="s">
        <v>458</v>
      </c>
      <c r="B373" s="504" t="s">
        <v>726</v>
      </c>
      <c r="C373" s="84" t="s">
        <v>113</v>
      </c>
      <c r="D373" s="148">
        <f>SUM(D374:D377)</f>
        <v>331</v>
      </c>
      <c r="E373" s="148">
        <f>D373/D348*100</f>
        <v>13.677685950413224</v>
      </c>
      <c r="F373" s="149">
        <f>F374</f>
        <v>75.5</v>
      </c>
      <c r="G373" s="148">
        <f>G374</f>
        <v>100</v>
      </c>
      <c r="H373" s="148">
        <f t="shared" si="2"/>
        <v>-77.190332326284</v>
      </c>
    </row>
    <row r="374" spans="1:8" ht="29.25" customHeight="1">
      <c r="A374" s="413"/>
      <c r="B374" s="504"/>
      <c r="C374" s="84" t="s">
        <v>33</v>
      </c>
      <c r="D374" s="148">
        <v>331</v>
      </c>
      <c r="E374" s="148">
        <f>D374/D373*100</f>
        <v>100</v>
      </c>
      <c r="F374" s="149">
        <v>75.5</v>
      </c>
      <c r="G374" s="148">
        <f>F374/F373*100</f>
        <v>100</v>
      </c>
      <c r="H374" s="148">
        <f t="shared" si="2"/>
        <v>-77.190332326284</v>
      </c>
    </row>
    <row r="375" spans="1:8" ht="19.5" customHeight="1">
      <c r="A375" s="413"/>
      <c r="B375" s="504"/>
      <c r="C375" s="84" t="s">
        <v>17</v>
      </c>
      <c r="D375" s="148">
        <v>0</v>
      </c>
      <c r="E375" s="148">
        <v>0</v>
      </c>
      <c r="F375" s="113">
        <v>0</v>
      </c>
      <c r="G375" s="148">
        <v>0</v>
      </c>
      <c r="H375" s="148" t="s">
        <v>71</v>
      </c>
    </row>
    <row r="376" spans="1:8" ht="19.5" customHeight="1">
      <c r="A376" s="413"/>
      <c r="B376" s="504"/>
      <c r="C376" s="84" t="s">
        <v>34</v>
      </c>
      <c r="D376" s="148">
        <v>0</v>
      </c>
      <c r="E376" s="148">
        <v>0</v>
      </c>
      <c r="F376" s="113">
        <v>0</v>
      </c>
      <c r="G376" s="148">
        <v>0</v>
      </c>
      <c r="H376" s="148" t="s">
        <v>71</v>
      </c>
    </row>
    <row r="377" spans="1:8" ht="19.5" customHeight="1">
      <c r="A377" s="413"/>
      <c r="B377" s="504"/>
      <c r="C377" s="84" t="s">
        <v>35</v>
      </c>
      <c r="D377" s="148">
        <v>0</v>
      </c>
      <c r="E377" s="148">
        <v>0</v>
      </c>
      <c r="F377" s="113">
        <v>0</v>
      </c>
      <c r="G377" s="148">
        <v>0</v>
      </c>
      <c r="H377" s="148" t="s">
        <v>71</v>
      </c>
    </row>
    <row r="378" spans="1:8" ht="19.5" customHeight="1">
      <c r="A378" s="413" t="s">
        <v>459</v>
      </c>
      <c r="B378" s="504" t="s">
        <v>535</v>
      </c>
      <c r="C378" s="84" t="s">
        <v>113</v>
      </c>
      <c r="D378" s="148">
        <f>SUM(D379:D382)</f>
        <v>311</v>
      </c>
      <c r="E378" s="148">
        <f>D378/D348*100</f>
        <v>12.851239669421489</v>
      </c>
      <c r="F378" s="149">
        <f>F379</f>
        <v>116.5</v>
      </c>
      <c r="G378" s="148">
        <f>G379</f>
        <v>100</v>
      </c>
      <c r="H378" s="148">
        <f>F378/D378*100-100</f>
        <v>-62.540192926045016</v>
      </c>
    </row>
    <row r="379" spans="1:8" ht="32.25" customHeight="1">
      <c r="A379" s="413"/>
      <c r="B379" s="504"/>
      <c r="C379" s="84" t="s">
        <v>33</v>
      </c>
      <c r="D379" s="148">
        <v>311</v>
      </c>
      <c r="E379" s="148">
        <f>D379/D378*100</f>
        <v>100</v>
      </c>
      <c r="F379" s="149">
        <v>116.5</v>
      </c>
      <c r="G379" s="148">
        <f>F379/F378*100</f>
        <v>100</v>
      </c>
      <c r="H379" s="148">
        <f>F379/D379*100-100</f>
        <v>-62.540192926045016</v>
      </c>
    </row>
    <row r="380" spans="1:8" ht="19.5" customHeight="1">
      <c r="A380" s="413"/>
      <c r="B380" s="504"/>
      <c r="C380" s="84" t="s">
        <v>17</v>
      </c>
      <c r="D380" s="148">
        <v>0</v>
      </c>
      <c r="E380" s="148">
        <v>0</v>
      </c>
      <c r="F380" s="113">
        <v>0</v>
      </c>
      <c r="G380" s="148">
        <v>0</v>
      </c>
      <c r="H380" s="148" t="s">
        <v>71</v>
      </c>
    </row>
    <row r="381" spans="1:8" ht="19.5" customHeight="1">
      <c r="A381" s="413"/>
      <c r="B381" s="504"/>
      <c r="C381" s="84" t="s">
        <v>34</v>
      </c>
      <c r="D381" s="148">
        <v>0</v>
      </c>
      <c r="E381" s="148">
        <v>0</v>
      </c>
      <c r="F381" s="113">
        <v>0</v>
      </c>
      <c r="G381" s="148">
        <v>0</v>
      </c>
      <c r="H381" s="148" t="s">
        <v>71</v>
      </c>
    </row>
    <row r="382" spans="1:8" ht="19.5" customHeight="1">
      <c r="A382" s="413"/>
      <c r="B382" s="504"/>
      <c r="C382" s="84" t="s">
        <v>35</v>
      </c>
      <c r="D382" s="148">
        <v>0</v>
      </c>
      <c r="E382" s="148">
        <v>0</v>
      </c>
      <c r="F382" s="113">
        <v>0</v>
      </c>
      <c r="G382" s="148">
        <v>0</v>
      </c>
      <c r="H382" s="148" t="s">
        <v>71</v>
      </c>
    </row>
    <row r="383" spans="1:8" ht="19.5" customHeight="1">
      <c r="A383" s="413" t="s">
        <v>460</v>
      </c>
      <c r="B383" s="504" t="s">
        <v>536</v>
      </c>
      <c r="C383" s="84" t="s">
        <v>113</v>
      </c>
      <c r="D383" s="148">
        <f>SUM(D384:D387)</f>
        <v>259</v>
      </c>
      <c r="E383" s="148">
        <f>D383/D348*100</f>
        <v>10.702479338842975</v>
      </c>
      <c r="F383" s="149">
        <f>F384</f>
        <v>99.2</v>
      </c>
      <c r="G383" s="148">
        <f>G384</f>
        <v>100</v>
      </c>
      <c r="H383" s="148">
        <f>F383/D383*100-100</f>
        <v>-61.6988416988417</v>
      </c>
    </row>
    <row r="384" spans="1:8" ht="27" customHeight="1">
      <c r="A384" s="413"/>
      <c r="B384" s="504"/>
      <c r="C384" s="84" t="s">
        <v>33</v>
      </c>
      <c r="D384" s="148">
        <v>259</v>
      </c>
      <c r="E384" s="148">
        <f>D384/D383*100</f>
        <v>100</v>
      </c>
      <c r="F384" s="149">
        <v>99.2</v>
      </c>
      <c r="G384" s="148">
        <f>F384/F383*100</f>
        <v>100</v>
      </c>
      <c r="H384" s="148">
        <f>F384/D384*100-100</f>
        <v>-61.6988416988417</v>
      </c>
    </row>
    <row r="385" spans="1:8" ht="19.5" customHeight="1">
      <c r="A385" s="413"/>
      <c r="B385" s="504"/>
      <c r="C385" s="84" t="s">
        <v>17</v>
      </c>
      <c r="D385" s="148">
        <v>0</v>
      </c>
      <c r="E385" s="148">
        <v>0</v>
      </c>
      <c r="F385" s="113">
        <v>0</v>
      </c>
      <c r="G385" s="148">
        <v>0</v>
      </c>
      <c r="H385" s="148" t="s">
        <v>71</v>
      </c>
    </row>
    <row r="386" spans="1:8" ht="19.5" customHeight="1">
      <c r="A386" s="413"/>
      <c r="B386" s="504"/>
      <c r="C386" s="84" t="s">
        <v>34</v>
      </c>
      <c r="D386" s="148">
        <v>0</v>
      </c>
      <c r="E386" s="148">
        <v>0</v>
      </c>
      <c r="F386" s="113">
        <v>0</v>
      </c>
      <c r="G386" s="148">
        <v>0</v>
      </c>
      <c r="H386" s="148" t="s">
        <v>71</v>
      </c>
    </row>
    <row r="387" spans="1:8" ht="19.5" customHeight="1">
      <c r="A387" s="413"/>
      <c r="B387" s="504"/>
      <c r="C387" s="84" t="s">
        <v>35</v>
      </c>
      <c r="D387" s="148">
        <v>0</v>
      </c>
      <c r="E387" s="148">
        <v>0</v>
      </c>
      <c r="F387" s="113">
        <v>0</v>
      </c>
      <c r="G387" s="148">
        <v>0</v>
      </c>
      <c r="H387" s="148" t="s">
        <v>71</v>
      </c>
    </row>
    <row r="388" spans="1:8" ht="19.5" customHeight="1">
      <c r="A388" s="413" t="s">
        <v>461</v>
      </c>
      <c r="B388" s="504" t="s">
        <v>537</v>
      </c>
      <c r="C388" s="84" t="s">
        <v>113</v>
      </c>
      <c r="D388" s="148">
        <f>SUM(D389:D392)</f>
        <v>461</v>
      </c>
      <c r="E388" s="148">
        <f>D388/D348*100</f>
        <v>19.049586776859503</v>
      </c>
      <c r="F388" s="150">
        <f>F389</f>
        <v>125.7</v>
      </c>
      <c r="G388" s="148">
        <f>G389</f>
        <v>100</v>
      </c>
      <c r="H388" s="148">
        <f>F388/D388*100-100</f>
        <v>-72.73318872017353</v>
      </c>
    </row>
    <row r="389" spans="1:8" ht="27.75" customHeight="1">
      <c r="A389" s="413"/>
      <c r="B389" s="504"/>
      <c r="C389" s="84" t="s">
        <v>33</v>
      </c>
      <c r="D389" s="148">
        <v>461</v>
      </c>
      <c r="E389" s="148">
        <f>D389/D388*100</f>
        <v>100</v>
      </c>
      <c r="F389" s="150">
        <v>125.7</v>
      </c>
      <c r="G389" s="148">
        <f>F389/F388*100</f>
        <v>100</v>
      </c>
      <c r="H389" s="148">
        <f>F389/D389*100-100</f>
        <v>-72.73318872017353</v>
      </c>
    </row>
    <row r="390" spans="1:8" ht="19.5" customHeight="1">
      <c r="A390" s="413"/>
      <c r="B390" s="504"/>
      <c r="C390" s="84" t="s">
        <v>17</v>
      </c>
      <c r="D390" s="148">
        <v>0</v>
      </c>
      <c r="E390" s="148">
        <v>0</v>
      </c>
      <c r="F390" s="150">
        <v>0</v>
      </c>
      <c r="G390" s="148">
        <v>0</v>
      </c>
      <c r="H390" s="148" t="s">
        <v>71</v>
      </c>
    </row>
    <row r="391" spans="1:8" ht="19.5" customHeight="1">
      <c r="A391" s="413"/>
      <c r="B391" s="504"/>
      <c r="C391" s="84" t="s">
        <v>34</v>
      </c>
      <c r="D391" s="148">
        <v>0</v>
      </c>
      <c r="E391" s="148">
        <v>0</v>
      </c>
      <c r="F391" s="150">
        <v>0</v>
      </c>
      <c r="G391" s="148">
        <v>0</v>
      </c>
      <c r="H391" s="148" t="s">
        <v>71</v>
      </c>
    </row>
    <row r="392" spans="1:8" ht="19.5" customHeight="1">
      <c r="A392" s="413"/>
      <c r="B392" s="504"/>
      <c r="C392" s="84" t="s">
        <v>35</v>
      </c>
      <c r="D392" s="148">
        <v>0</v>
      </c>
      <c r="E392" s="148">
        <v>0</v>
      </c>
      <c r="F392" s="150">
        <v>0</v>
      </c>
      <c r="G392" s="148">
        <v>0</v>
      </c>
      <c r="H392" s="148" t="s">
        <v>71</v>
      </c>
    </row>
    <row r="393" spans="1:8" ht="19.5" customHeight="1">
      <c r="A393" s="413" t="s">
        <v>742</v>
      </c>
      <c r="B393" s="504" t="s">
        <v>740</v>
      </c>
      <c r="C393" s="84" t="s">
        <v>12</v>
      </c>
      <c r="D393" s="151">
        <v>0</v>
      </c>
      <c r="E393" s="148">
        <f>D393/D353*100</f>
        <v>0</v>
      </c>
      <c r="F393" s="150">
        <f>F394</f>
        <v>319.1</v>
      </c>
      <c r="G393" s="148">
        <f>G394</f>
        <v>100</v>
      </c>
      <c r="H393" s="152" t="s">
        <v>71</v>
      </c>
    </row>
    <row r="394" spans="1:8" ht="28.5" customHeight="1">
      <c r="A394" s="413"/>
      <c r="B394" s="504"/>
      <c r="C394" s="84" t="s">
        <v>33</v>
      </c>
      <c r="D394" s="151">
        <v>0</v>
      </c>
      <c r="E394" s="151">
        <v>0</v>
      </c>
      <c r="F394" s="150">
        <v>319.1</v>
      </c>
      <c r="G394" s="148">
        <f>F394/F393*100</f>
        <v>100</v>
      </c>
      <c r="H394" s="152" t="s">
        <v>71</v>
      </c>
    </row>
    <row r="395" spans="1:8" ht="19.5" customHeight="1">
      <c r="A395" s="413"/>
      <c r="B395" s="504"/>
      <c r="C395" s="84" t="s">
        <v>17</v>
      </c>
      <c r="D395" s="151">
        <v>0</v>
      </c>
      <c r="E395" s="151">
        <v>0</v>
      </c>
      <c r="F395" s="150">
        <v>0</v>
      </c>
      <c r="G395" s="148">
        <v>0</v>
      </c>
      <c r="H395" s="152" t="s">
        <v>71</v>
      </c>
    </row>
    <row r="396" spans="1:8" ht="19.5" customHeight="1">
      <c r="A396" s="413"/>
      <c r="B396" s="504"/>
      <c r="C396" s="84" t="s">
        <v>34</v>
      </c>
      <c r="D396" s="151">
        <v>0</v>
      </c>
      <c r="E396" s="151">
        <v>0</v>
      </c>
      <c r="F396" s="150">
        <v>0</v>
      </c>
      <c r="G396" s="148">
        <v>0</v>
      </c>
      <c r="H396" s="152" t="s">
        <v>71</v>
      </c>
    </row>
    <row r="397" spans="1:8" ht="30.75" customHeight="1">
      <c r="A397" s="413"/>
      <c r="B397" s="504"/>
      <c r="C397" s="84" t="s">
        <v>35</v>
      </c>
      <c r="D397" s="151">
        <v>0</v>
      </c>
      <c r="E397" s="151">
        <v>0</v>
      </c>
      <c r="F397" s="150">
        <v>0</v>
      </c>
      <c r="G397" s="148">
        <v>0</v>
      </c>
      <c r="H397" s="152" t="s">
        <v>71</v>
      </c>
    </row>
    <row r="398" spans="1:8" ht="19.5" customHeight="1">
      <c r="A398" s="529" t="s">
        <v>105</v>
      </c>
      <c r="B398" s="503" t="s">
        <v>226</v>
      </c>
      <c r="C398" s="80" t="s">
        <v>113</v>
      </c>
      <c r="D398" s="128">
        <f>SUM(D399:D402)</f>
        <v>611</v>
      </c>
      <c r="E398" s="128">
        <f>D398/D343*100</f>
        <v>10.721179154237586</v>
      </c>
      <c r="F398" s="153">
        <f>F399</f>
        <v>163.8</v>
      </c>
      <c r="G398" s="128">
        <f>G399+G400+G401+G402</f>
        <v>100</v>
      </c>
      <c r="H398" s="128">
        <f>F398/D398*100-100</f>
        <v>-73.19148936170212</v>
      </c>
    </row>
    <row r="399" spans="1:8" ht="27" customHeight="1">
      <c r="A399" s="529"/>
      <c r="B399" s="503"/>
      <c r="C399" s="80" t="s">
        <v>33</v>
      </c>
      <c r="D399" s="128">
        <f>D404+D409</f>
        <v>611</v>
      </c>
      <c r="E399" s="128">
        <f>D399/D398*100</f>
        <v>100</v>
      </c>
      <c r="F399" s="153">
        <f>F404+F409</f>
        <v>163.8</v>
      </c>
      <c r="G399" s="128">
        <f>F399/F398*100</f>
        <v>100</v>
      </c>
      <c r="H399" s="128">
        <f>F399/D399*100-100</f>
        <v>-73.19148936170212</v>
      </c>
    </row>
    <row r="400" spans="1:8" ht="19.5" customHeight="1">
      <c r="A400" s="529"/>
      <c r="B400" s="503"/>
      <c r="C400" s="80" t="s">
        <v>17</v>
      </c>
      <c r="D400" s="128">
        <f>D405+D410</f>
        <v>0</v>
      </c>
      <c r="E400" s="128">
        <f>D400/D398*100</f>
        <v>0</v>
      </c>
      <c r="F400" s="154">
        <v>0</v>
      </c>
      <c r="G400" s="128">
        <f>F400/F398*100</f>
        <v>0</v>
      </c>
      <c r="H400" s="128" t="s">
        <v>71</v>
      </c>
    </row>
    <row r="401" spans="1:8" ht="19.5" customHeight="1">
      <c r="A401" s="529"/>
      <c r="B401" s="503"/>
      <c r="C401" s="80" t="s">
        <v>34</v>
      </c>
      <c r="D401" s="128">
        <f>D406+D411</f>
        <v>0</v>
      </c>
      <c r="E401" s="128">
        <f>D401/D398*100</f>
        <v>0</v>
      </c>
      <c r="F401" s="154">
        <v>0</v>
      </c>
      <c r="G401" s="128">
        <f>F401/F398*100</f>
        <v>0</v>
      </c>
      <c r="H401" s="128" t="s">
        <v>71</v>
      </c>
    </row>
    <row r="402" spans="1:8" ht="19.5" customHeight="1">
      <c r="A402" s="529"/>
      <c r="B402" s="503"/>
      <c r="C402" s="80" t="s">
        <v>35</v>
      </c>
      <c r="D402" s="128">
        <f>D407+D412</f>
        <v>0</v>
      </c>
      <c r="E402" s="128">
        <f>D402/D398*100</f>
        <v>0</v>
      </c>
      <c r="F402" s="154">
        <v>0</v>
      </c>
      <c r="G402" s="128">
        <f>F402/F398*100</f>
        <v>0</v>
      </c>
      <c r="H402" s="128" t="s">
        <v>71</v>
      </c>
    </row>
    <row r="403" spans="1:8" ht="19.5" customHeight="1">
      <c r="A403" s="413" t="s">
        <v>462</v>
      </c>
      <c r="B403" s="504" t="s">
        <v>538</v>
      </c>
      <c r="C403" s="84" t="s">
        <v>113</v>
      </c>
      <c r="D403" s="148">
        <f>SUM(D404:D407)</f>
        <v>476</v>
      </c>
      <c r="E403" s="148">
        <f>D403/D398*100</f>
        <v>77.9050736497545</v>
      </c>
      <c r="F403" s="155">
        <f>F404</f>
        <v>85.3</v>
      </c>
      <c r="G403" s="148">
        <f>G404+G405+G406+G407</f>
        <v>100</v>
      </c>
      <c r="H403" s="148">
        <f aca="true" t="shared" si="3" ref="H403:H409">F403/D403*100-100</f>
        <v>-82.07983193277312</v>
      </c>
    </row>
    <row r="404" spans="1:8" ht="30" customHeight="1">
      <c r="A404" s="413"/>
      <c r="B404" s="504"/>
      <c r="C404" s="84" t="s">
        <v>33</v>
      </c>
      <c r="D404" s="148">
        <v>476</v>
      </c>
      <c r="E404" s="148">
        <f>D404/D403*100</f>
        <v>100</v>
      </c>
      <c r="F404" s="156">
        <v>85.3</v>
      </c>
      <c r="G404" s="148">
        <f>F404/F403*100</f>
        <v>100</v>
      </c>
      <c r="H404" s="148">
        <f t="shared" si="3"/>
        <v>-82.07983193277312</v>
      </c>
    </row>
    <row r="405" spans="1:8" ht="19.5" customHeight="1">
      <c r="A405" s="413"/>
      <c r="B405" s="504"/>
      <c r="C405" s="84" t="s">
        <v>17</v>
      </c>
      <c r="D405" s="148">
        <v>0</v>
      </c>
      <c r="E405" s="148">
        <f>D405/D403*100</f>
        <v>0</v>
      </c>
      <c r="F405" s="150">
        <v>0</v>
      </c>
      <c r="G405" s="148">
        <f>F405/F403*100</f>
        <v>0</v>
      </c>
      <c r="H405" s="148" t="s">
        <v>71</v>
      </c>
    </row>
    <row r="406" spans="1:8" ht="19.5" customHeight="1">
      <c r="A406" s="413"/>
      <c r="B406" s="504"/>
      <c r="C406" s="84" t="s">
        <v>34</v>
      </c>
      <c r="D406" s="148">
        <v>0</v>
      </c>
      <c r="E406" s="148">
        <f>D406/D403*100</f>
        <v>0</v>
      </c>
      <c r="F406" s="150">
        <v>0</v>
      </c>
      <c r="G406" s="148">
        <f>F406/F403*100</f>
        <v>0</v>
      </c>
      <c r="H406" s="148" t="s">
        <v>71</v>
      </c>
    </row>
    <row r="407" spans="1:8" ht="19.5" customHeight="1">
      <c r="A407" s="413"/>
      <c r="B407" s="504"/>
      <c r="C407" s="84" t="s">
        <v>35</v>
      </c>
      <c r="D407" s="148">
        <v>0</v>
      </c>
      <c r="E407" s="148">
        <f>D407/D403*100</f>
        <v>0</v>
      </c>
      <c r="F407" s="150">
        <v>0</v>
      </c>
      <c r="G407" s="148">
        <f>F407/F403*100</f>
        <v>0</v>
      </c>
      <c r="H407" s="148" t="s">
        <v>71</v>
      </c>
    </row>
    <row r="408" spans="1:8" s="55" customFormat="1" ht="19.5" customHeight="1">
      <c r="A408" s="528" t="s">
        <v>463</v>
      </c>
      <c r="B408" s="446" t="s">
        <v>539</v>
      </c>
      <c r="C408" s="85" t="s">
        <v>113</v>
      </c>
      <c r="D408" s="157">
        <f>SUM(D409:D412)</f>
        <v>135</v>
      </c>
      <c r="E408" s="157">
        <f>D408/D398*100</f>
        <v>22.0949263502455</v>
      </c>
      <c r="F408" s="158">
        <f>F409</f>
        <v>78.5</v>
      </c>
      <c r="G408" s="148">
        <f>G409+G410+G411+G412</f>
        <v>100</v>
      </c>
      <c r="H408" s="157">
        <f t="shared" si="3"/>
        <v>-41.85185185185185</v>
      </c>
    </row>
    <row r="409" spans="1:8" s="55" customFormat="1" ht="28.5" customHeight="1">
      <c r="A409" s="528"/>
      <c r="B409" s="446"/>
      <c r="C409" s="85" t="s">
        <v>33</v>
      </c>
      <c r="D409" s="157">
        <v>135</v>
      </c>
      <c r="E409" s="157">
        <f>D409/D408*100</f>
        <v>100</v>
      </c>
      <c r="F409" s="159">
        <v>78.5</v>
      </c>
      <c r="G409" s="157">
        <f>F409/F408*100</f>
        <v>100</v>
      </c>
      <c r="H409" s="157">
        <f t="shared" si="3"/>
        <v>-41.85185185185185</v>
      </c>
    </row>
    <row r="410" spans="1:8" s="55" customFormat="1" ht="19.5" customHeight="1">
      <c r="A410" s="528"/>
      <c r="B410" s="446"/>
      <c r="C410" s="85" t="s">
        <v>17</v>
      </c>
      <c r="D410" s="157">
        <v>0</v>
      </c>
      <c r="E410" s="157">
        <f>D410/D408*100</f>
        <v>0</v>
      </c>
      <c r="F410" s="113">
        <v>0</v>
      </c>
      <c r="G410" s="157">
        <f>F410/F408*100</f>
        <v>0</v>
      </c>
      <c r="H410" s="148" t="s">
        <v>71</v>
      </c>
    </row>
    <row r="411" spans="1:8" s="55" customFormat="1" ht="19.5" customHeight="1">
      <c r="A411" s="528"/>
      <c r="B411" s="446"/>
      <c r="C411" s="85" t="s">
        <v>34</v>
      </c>
      <c r="D411" s="157">
        <v>0</v>
      </c>
      <c r="E411" s="157">
        <f>D411/D408*100</f>
        <v>0</v>
      </c>
      <c r="F411" s="113">
        <v>0</v>
      </c>
      <c r="G411" s="157">
        <f>F411/F408*100</f>
        <v>0</v>
      </c>
      <c r="H411" s="148" t="s">
        <v>71</v>
      </c>
    </row>
    <row r="412" spans="1:8" s="55" customFormat="1" ht="19.5" customHeight="1">
      <c r="A412" s="528"/>
      <c r="B412" s="446"/>
      <c r="C412" s="85" t="s">
        <v>35</v>
      </c>
      <c r="D412" s="157">
        <v>0</v>
      </c>
      <c r="E412" s="157">
        <f>D412/D408*100</f>
        <v>0</v>
      </c>
      <c r="F412" s="113">
        <v>0</v>
      </c>
      <c r="G412" s="157">
        <f>F412/F408*100</f>
        <v>0</v>
      </c>
      <c r="H412" s="148" t="s">
        <v>71</v>
      </c>
    </row>
    <row r="413" spans="1:17" s="62" customFormat="1" ht="19.5" customHeight="1">
      <c r="A413" s="529" t="s">
        <v>294</v>
      </c>
      <c r="B413" s="530" t="s">
        <v>228</v>
      </c>
      <c r="C413" s="86" t="s">
        <v>113</v>
      </c>
      <c r="D413" s="160">
        <f>SUM(D414:D417)</f>
        <v>2668</v>
      </c>
      <c r="E413" s="160">
        <f>D413/D343*100</f>
        <v>46.81523074223548</v>
      </c>
      <c r="F413" s="153">
        <f>F414+F415+F416+F417</f>
        <v>3698.5000000000005</v>
      </c>
      <c r="G413" s="160">
        <f>F413/F343*100</f>
        <v>72.26173264038138</v>
      </c>
      <c r="H413" s="160">
        <f aca="true" t="shared" si="4" ref="H413:H426">F413/D413*100-100</f>
        <v>38.624437781109464</v>
      </c>
      <c r="I413" s="55"/>
      <c r="J413" s="55"/>
      <c r="K413" s="55"/>
      <c r="L413" s="55"/>
      <c r="M413" s="55"/>
      <c r="N413" s="55"/>
      <c r="O413" s="55"/>
      <c r="P413" s="55"/>
      <c r="Q413" s="55"/>
    </row>
    <row r="414" spans="1:17" s="62" customFormat="1" ht="29.25" customHeight="1">
      <c r="A414" s="529"/>
      <c r="B414" s="530"/>
      <c r="C414" s="86" t="s">
        <v>33</v>
      </c>
      <c r="D414" s="160">
        <f>D419+D424+D429</f>
        <v>1389</v>
      </c>
      <c r="E414" s="160">
        <f>D414/D413*100</f>
        <v>52.06146926536732</v>
      </c>
      <c r="F414" s="161">
        <f>F419</f>
        <v>1193.7</v>
      </c>
      <c r="G414" s="160">
        <v>0</v>
      </c>
      <c r="H414" s="160">
        <f t="shared" si="4"/>
        <v>-14.060475161987043</v>
      </c>
      <c r="I414" s="55"/>
      <c r="J414" s="55"/>
      <c r="K414" s="55"/>
      <c r="L414" s="55"/>
      <c r="M414" s="55"/>
      <c r="N414" s="55"/>
      <c r="O414" s="55"/>
      <c r="P414" s="55"/>
      <c r="Q414" s="55"/>
    </row>
    <row r="415" spans="1:17" s="62" customFormat="1" ht="19.5" customHeight="1">
      <c r="A415" s="529"/>
      <c r="B415" s="530"/>
      <c r="C415" s="86" t="s">
        <v>17</v>
      </c>
      <c r="D415" s="160">
        <f>D420+D425+D430</f>
        <v>0</v>
      </c>
      <c r="E415" s="160">
        <f>D415/D413*100</f>
        <v>0</v>
      </c>
      <c r="F415" s="162">
        <f>F430</f>
        <v>1177.9</v>
      </c>
      <c r="G415" s="160">
        <v>0</v>
      </c>
      <c r="H415" s="160" t="s">
        <v>71</v>
      </c>
      <c r="I415" s="55"/>
      <c r="J415" s="55"/>
      <c r="K415" s="55"/>
      <c r="L415" s="55"/>
      <c r="M415" s="55"/>
      <c r="N415" s="55"/>
      <c r="O415" s="55"/>
      <c r="P415" s="55"/>
      <c r="Q415" s="55"/>
    </row>
    <row r="416" spans="1:17" s="62" customFormat="1" ht="19.5" customHeight="1">
      <c r="A416" s="529"/>
      <c r="B416" s="530"/>
      <c r="C416" s="86" t="s">
        <v>34</v>
      </c>
      <c r="D416" s="160">
        <f>D421+D426+D431</f>
        <v>1279</v>
      </c>
      <c r="E416" s="160">
        <f>D416/D413*100</f>
        <v>47.938530734632685</v>
      </c>
      <c r="F416" s="163">
        <f>F426</f>
        <v>1326.9</v>
      </c>
      <c r="G416" s="160">
        <v>0</v>
      </c>
      <c r="H416" s="160">
        <f t="shared" si="4"/>
        <v>3.7451133698201744</v>
      </c>
      <c r="I416" s="55"/>
      <c r="J416" s="55"/>
      <c r="K416" s="55"/>
      <c r="L416" s="55"/>
      <c r="M416" s="55"/>
      <c r="N416" s="55"/>
      <c r="O416" s="55"/>
      <c r="P416" s="55"/>
      <c r="Q416" s="55"/>
    </row>
    <row r="417" spans="1:17" s="62" customFormat="1" ht="19.5" customHeight="1">
      <c r="A417" s="529"/>
      <c r="B417" s="530"/>
      <c r="C417" s="86" t="s">
        <v>35</v>
      </c>
      <c r="D417" s="160">
        <f>D422+D427+D432</f>
        <v>0</v>
      </c>
      <c r="E417" s="160">
        <f>D417/D413*100</f>
        <v>0</v>
      </c>
      <c r="F417" s="154">
        <v>0</v>
      </c>
      <c r="G417" s="160">
        <v>0</v>
      </c>
      <c r="H417" s="160" t="s">
        <v>71</v>
      </c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1:8" s="55" customFormat="1" ht="19.5" customHeight="1">
      <c r="A418" s="528" t="s">
        <v>464</v>
      </c>
      <c r="B418" s="446" t="s">
        <v>540</v>
      </c>
      <c r="C418" s="85" t="s">
        <v>113</v>
      </c>
      <c r="D418" s="157">
        <f>SUM(D419:D422)</f>
        <v>1389</v>
      </c>
      <c r="E418" s="157">
        <f>D418/D413*100</f>
        <v>52.06146926536732</v>
      </c>
      <c r="F418" s="155">
        <f>F419+F420+F421+F422</f>
        <v>1193.7</v>
      </c>
      <c r="G418" s="148">
        <f>G419+G420+G421+G422</f>
        <v>0</v>
      </c>
      <c r="H418" s="157">
        <f t="shared" si="4"/>
        <v>-14.060475161987043</v>
      </c>
    </row>
    <row r="419" spans="1:8" s="55" customFormat="1" ht="29.25" customHeight="1">
      <c r="A419" s="528"/>
      <c r="B419" s="446"/>
      <c r="C419" s="85" t="s">
        <v>33</v>
      </c>
      <c r="D419" s="157">
        <v>1389</v>
      </c>
      <c r="E419" s="157">
        <f>D419/D418*100</f>
        <v>100</v>
      </c>
      <c r="F419" s="164">
        <v>1193.7</v>
      </c>
      <c r="G419" s="157">
        <v>0</v>
      </c>
      <c r="H419" s="157">
        <f t="shared" si="4"/>
        <v>-14.060475161987043</v>
      </c>
    </row>
    <row r="420" spans="1:8" s="55" customFormat="1" ht="19.5" customHeight="1">
      <c r="A420" s="528"/>
      <c r="B420" s="446"/>
      <c r="C420" s="85" t="s">
        <v>17</v>
      </c>
      <c r="D420" s="157">
        <v>0</v>
      </c>
      <c r="E420" s="157">
        <f>D420/D418*100</f>
        <v>0</v>
      </c>
      <c r="F420" s="165">
        <v>0</v>
      </c>
      <c r="G420" s="157">
        <v>0</v>
      </c>
      <c r="H420" s="157" t="s">
        <v>71</v>
      </c>
    </row>
    <row r="421" spans="1:8" s="55" customFormat="1" ht="19.5" customHeight="1">
      <c r="A421" s="528"/>
      <c r="B421" s="446"/>
      <c r="C421" s="85" t="s">
        <v>34</v>
      </c>
      <c r="D421" s="157">
        <v>0</v>
      </c>
      <c r="E421" s="157">
        <f>D421/D418*100</f>
        <v>0</v>
      </c>
      <c r="F421" s="166">
        <v>0</v>
      </c>
      <c r="G421" s="157">
        <v>0</v>
      </c>
      <c r="H421" s="157" t="s">
        <v>71</v>
      </c>
    </row>
    <row r="422" spans="1:8" s="55" customFormat="1" ht="19.5" customHeight="1">
      <c r="A422" s="528"/>
      <c r="B422" s="446"/>
      <c r="C422" s="85" t="s">
        <v>35</v>
      </c>
      <c r="D422" s="157">
        <v>0</v>
      </c>
      <c r="E422" s="157">
        <f>D422/D418*100</f>
        <v>0</v>
      </c>
      <c r="F422" s="113">
        <v>0</v>
      </c>
      <c r="G422" s="157">
        <v>0</v>
      </c>
      <c r="H422" s="157" t="s">
        <v>71</v>
      </c>
    </row>
    <row r="423" spans="1:8" s="55" customFormat="1" ht="19.5" customHeight="1">
      <c r="A423" s="413" t="s">
        <v>465</v>
      </c>
      <c r="B423" s="504" t="s">
        <v>541</v>
      </c>
      <c r="C423" s="85" t="s">
        <v>113</v>
      </c>
      <c r="D423" s="157">
        <f>SUM(D424:D427)</f>
        <v>1279</v>
      </c>
      <c r="E423" s="157">
        <f>D423/D413*100</f>
        <v>47.938530734632685</v>
      </c>
      <c r="F423" s="155">
        <f>F424+F425+F426+F427</f>
        <v>1326.9</v>
      </c>
      <c r="G423" s="157">
        <v>0</v>
      </c>
      <c r="H423" s="157">
        <f t="shared" si="4"/>
        <v>3.7451133698201744</v>
      </c>
    </row>
    <row r="424" spans="1:8" s="55" customFormat="1" ht="27.75" customHeight="1">
      <c r="A424" s="413"/>
      <c r="B424" s="504"/>
      <c r="C424" s="85" t="s">
        <v>33</v>
      </c>
      <c r="D424" s="157">
        <v>0</v>
      </c>
      <c r="E424" s="157">
        <f>D424/D423*100</f>
        <v>0</v>
      </c>
      <c r="F424" s="164">
        <v>0</v>
      </c>
      <c r="G424" s="157">
        <v>0</v>
      </c>
      <c r="H424" s="157" t="s">
        <v>71</v>
      </c>
    </row>
    <row r="425" spans="1:8" ht="19.5" customHeight="1">
      <c r="A425" s="413"/>
      <c r="B425" s="504"/>
      <c r="C425" s="84" t="s">
        <v>17</v>
      </c>
      <c r="D425" s="148">
        <v>0</v>
      </c>
      <c r="E425" s="148">
        <f>D425/D423*100</f>
        <v>0</v>
      </c>
      <c r="F425" s="165">
        <v>0</v>
      </c>
      <c r="G425" s="148">
        <v>0</v>
      </c>
      <c r="H425" s="157" t="s">
        <v>71</v>
      </c>
    </row>
    <row r="426" spans="1:8" ht="19.5" customHeight="1">
      <c r="A426" s="413"/>
      <c r="B426" s="504"/>
      <c r="C426" s="84" t="s">
        <v>34</v>
      </c>
      <c r="D426" s="148">
        <v>1279</v>
      </c>
      <c r="E426" s="148">
        <f>D426/D423*100</f>
        <v>100</v>
      </c>
      <c r="F426" s="166">
        <v>1326.9</v>
      </c>
      <c r="G426" s="148">
        <v>0</v>
      </c>
      <c r="H426" s="148">
        <f t="shared" si="4"/>
        <v>3.7451133698201744</v>
      </c>
    </row>
    <row r="427" spans="1:8" ht="19.5" customHeight="1">
      <c r="A427" s="413"/>
      <c r="B427" s="504"/>
      <c r="C427" s="84" t="s">
        <v>35</v>
      </c>
      <c r="D427" s="148">
        <v>0</v>
      </c>
      <c r="E427" s="148">
        <f>D427/D423*100</f>
        <v>0</v>
      </c>
      <c r="F427" s="113">
        <v>0</v>
      </c>
      <c r="G427" s="148">
        <v>0</v>
      </c>
      <c r="H427" s="148" t="s">
        <v>71</v>
      </c>
    </row>
    <row r="428" spans="1:8" ht="19.5" customHeight="1" hidden="1">
      <c r="A428" s="413" t="s">
        <v>466</v>
      </c>
      <c r="B428" s="504" t="s">
        <v>542</v>
      </c>
      <c r="C428" s="84" t="s">
        <v>113</v>
      </c>
      <c r="D428" s="148">
        <f>SUM(D429:D432)</f>
        <v>0</v>
      </c>
      <c r="E428" s="148">
        <v>0</v>
      </c>
      <c r="F428" s="155">
        <f>F429+F430+F431+F432</f>
        <v>1177.9</v>
      </c>
      <c r="G428" s="148">
        <v>0</v>
      </c>
      <c r="H428" s="148" t="s">
        <v>71</v>
      </c>
    </row>
    <row r="429" spans="1:8" ht="29.25" customHeight="1" hidden="1">
      <c r="A429" s="413"/>
      <c r="B429" s="504"/>
      <c r="C429" s="84" t="s">
        <v>33</v>
      </c>
      <c r="D429" s="148">
        <v>0</v>
      </c>
      <c r="E429" s="148">
        <v>0</v>
      </c>
      <c r="F429" s="164">
        <v>0</v>
      </c>
      <c r="G429" s="148">
        <v>0</v>
      </c>
      <c r="H429" s="148" t="s">
        <v>71</v>
      </c>
    </row>
    <row r="430" spans="1:8" ht="19.5" customHeight="1" hidden="1">
      <c r="A430" s="413"/>
      <c r="B430" s="504"/>
      <c r="C430" s="84" t="s">
        <v>17</v>
      </c>
      <c r="D430" s="148">
        <v>0</v>
      </c>
      <c r="E430" s="148">
        <v>0</v>
      </c>
      <c r="F430" s="165">
        <v>1177.9</v>
      </c>
      <c r="G430" s="148">
        <v>0</v>
      </c>
      <c r="H430" s="148" t="s">
        <v>71</v>
      </c>
    </row>
    <row r="431" spans="1:8" ht="19.5" customHeight="1" hidden="1">
      <c r="A431" s="413"/>
      <c r="B431" s="504"/>
      <c r="C431" s="84" t="s">
        <v>34</v>
      </c>
      <c r="D431" s="148">
        <v>0</v>
      </c>
      <c r="E431" s="148">
        <v>0</v>
      </c>
      <c r="F431" s="166">
        <v>0</v>
      </c>
      <c r="G431" s="148">
        <v>0</v>
      </c>
      <c r="H431" s="148" t="s">
        <v>71</v>
      </c>
    </row>
    <row r="432" spans="1:8" ht="19.5" customHeight="1" hidden="1">
      <c r="A432" s="413"/>
      <c r="B432" s="504"/>
      <c r="C432" s="84" t="s">
        <v>35</v>
      </c>
      <c r="D432" s="148">
        <v>0</v>
      </c>
      <c r="E432" s="148">
        <v>0</v>
      </c>
      <c r="F432" s="113">
        <v>0</v>
      </c>
      <c r="G432" s="148">
        <v>0</v>
      </c>
      <c r="H432" s="148" t="s">
        <v>71</v>
      </c>
    </row>
    <row r="433" spans="1:8" s="55" customFormat="1" ht="15.75">
      <c r="A433" s="450" t="s">
        <v>25</v>
      </c>
      <c r="B433" s="451" t="s">
        <v>702</v>
      </c>
      <c r="C433" s="182" t="s">
        <v>113</v>
      </c>
      <c r="D433" s="173">
        <f>D434+D435+D436+D437</f>
        <v>306366.8</v>
      </c>
      <c r="E433" s="173">
        <f>E434+E435+E436+E437</f>
        <v>100</v>
      </c>
      <c r="F433" s="173">
        <f>F434+F435+F436+F437</f>
        <v>216439.3</v>
      </c>
      <c r="G433" s="173">
        <f>G434+G435+G436+G437</f>
        <v>100</v>
      </c>
      <c r="H433" s="173">
        <f>F433/D433*100-100</f>
        <v>-29.352886801050246</v>
      </c>
    </row>
    <row r="434" spans="1:8" s="55" customFormat="1" ht="31.5">
      <c r="A434" s="450"/>
      <c r="B434" s="451"/>
      <c r="C434" s="182" t="s">
        <v>33</v>
      </c>
      <c r="D434" s="173">
        <v>296210</v>
      </c>
      <c r="E434" s="173">
        <f>D434/$D$433*100</f>
        <v>96.68475827015199</v>
      </c>
      <c r="F434" s="173">
        <f>F439+F479+F489+F504+F534+F544+F554</f>
        <v>206653.3</v>
      </c>
      <c r="G434" s="173">
        <f>F434/$F$433*100</f>
        <v>95.47863996972823</v>
      </c>
      <c r="H434" s="173">
        <f>F434/D434*100-100</f>
        <v>-30.23419195840789</v>
      </c>
    </row>
    <row r="435" spans="1:8" s="55" customFormat="1" ht="15.75">
      <c r="A435" s="450"/>
      <c r="B435" s="451"/>
      <c r="C435" s="182" t="s">
        <v>17</v>
      </c>
      <c r="D435" s="173">
        <v>106.8</v>
      </c>
      <c r="E435" s="173">
        <f>D435/$D$433*100</f>
        <v>0.03486017414419578</v>
      </c>
      <c r="F435" s="173">
        <f>F440+F480+F490+F505+F535+F545+F555</f>
        <v>293.4</v>
      </c>
      <c r="G435" s="173">
        <f>F435/$F$433*100</f>
        <v>0.13555763671385002</v>
      </c>
      <c r="H435" s="173">
        <f>F435/D435*100-100</f>
        <v>174.71910112359546</v>
      </c>
    </row>
    <row r="436" spans="1:8" s="55" customFormat="1" ht="15.75">
      <c r="A436" s="450"/>
      <c r="B436" s="451"/>
      <c r="C436" s="182" t="s">
        <v>34</v>
      </c>
      <c r="D436" s="173">
        <v>0</v>
      </c>
      <c r="E436" s="173">
        <f>D436/$D$433*100</f>
        <v>0</v>
      </c>
      <c r="F436" s="173">
        <f>F441+F481+F491+F506+F536+F546+F556</f>
        <v>0</v>
      </c>
      <c r="G436" s="173">
        <f>F436/$F$433*100</f>
        <v>0</v>
      </c>
      <c r="H436" s="173" t="s">
        <v>71</v>
      </c>
    </row>
    <row r="437" spans="1:8" s="55" customFormat="1" ht="15.75">
      <c r="A437" s="450"/>
      <c r="B437" s="451"/>
      <c r="C437" s="182" t="s">
        <v>35</v>
      </c>
      <c r="D437" s="173">
        <v>10050</v>
      </c>
      <c r="E437" s="173">
        <f>D437/$D$433*100</f>
        <v>3.2803815557038165</v>
      </c>
      <c r="F437" s="173">
        <f>F442+F482+F492+F507+F537+F547+F557</f>
        <v>9492.6</v>
      </c>
      <c r="G437" s="173">
        <f>F437/$F$433*100</f>
        <v>4.385802393557917</v>
      </c>
      <c r="H437" s="173">
        <f>F437/D437*100-100</f>
        <v>-5.546268656716407</v>
      </c>
    </row>
    <row r="438" spans="1:8" ht="15.75">
      <c r="A438" s="416" t="s">
        <v>184</v>
      </c>
      <c r="B438" s="417" t="s">
        <v>350</v>
      </c>
      <c r="C438" s="87" t="s">
        <v>113</v>
      </c>
      <c r="D438" s="128">
        <f>D439+D440+D441+D442</f>
        <v>48840.3</v>
      </c>
      <c r="E438" s="128">
        <f>E439+E440+E441+E442</f>
        <v>100</v>
      </c>
      <c r="F438" s="116">
        <f>F439+F440+F441+F442</f>
        <v>36023.4</v>
      </c>
      <c r="G438" s="128">
        <f>G439+G440+G441+G442</f>
        <v>99.99999999999999</v>
      </c>
      <c r="H438" s="128">
        <f>F438/D438*100-100</f>
        <v>-26.242467798109345</v>
      </c>
    </row>
    <row r="439" spans="1:8" ht="31.5">
      <c r="A439" s="416"/>
      <c r="B439" s="417"/>
      <c r="C439" s="87" t="s">
        <v>33</v>
      </c>
      <c r="D439" s="116">
        <v>48662</v>
      </c>
      <c r="E439" s="116">
        <f>D439/$D$438*100</f>
        <v>99.63493262735896</v>
      </c>
      <c r="F439" s="116">
        <v>35716.2</v>
      </c>
      <c r="G439" s="116">
        <f>F439/$F$438*100</f>
        <v>99.14722097303418</v>
      </c>
      <c r="H439" s="128">
        <f>F439/D439*100-100</f>
        <v>-26.603509925609316</v>
      </c>
    </row>
    <row r="440" spans="1:8" ht="15.75">
      <c r="A440" s="416"/>
      <c r="B440" s="417"/>
      <c r="C440" s="87" t="s">
        <v>17</v>
      </c>
      <c r="D440" s="116">
        <v>106.8</v>
      </c>
      <c r="E440" s="116">
        <f>D440/$D$438*100</f>
        <v>0.21867187547988032</v>
      </c>
      <c r="F440" s="116">
        <v>193.4</v>
      </c>
      <c r="G440" s="116">
        <f>F440/$F$438*100</f>
        <v>0.5368732546067279</v>
      </c>
      <c r="H440" s="128">
        <f>F440/D440*100-100</f>
        <v>81.08614232209737</v>
      </c>
    </row>
    <row r="441" spans="1:8" ht="15.75">
      <c r="A441" s="416"/>
      <c r="B441" s="417"/>
      <c r="C441" s="87" t="s">
        <v>34</v>
      </c>
      <c r="D441" s="116">
        <v>0</v>
      </c>
      <c r="E441" s="116">
        <f>D441/$D$438*100</f>
        <v>0</v>
      </c>
      <c r="F441" s="116">
        <v>0</v>
      </c>
      <c r="G441" s="116">
        <f>F441/$F$438*100</f>
        <v>0</v>
      </c>
      <c r="H441" s="128" t="s">
        <v>71</v>
      </c>
    </row>
    <row r="442" spans="1:8" ht="15.75">
      <c r="A442" s="416"/>
      <c r="B442" s="417"/>
      <c r="C442" s="87" t="s">
        <v>35</v>
      </c>
      <c r="D442" s="116">
        <v>71.5</v>
      </c>
      <c r="E442" s="116">
        <f>D442/$D$438*100</f>
        <v>0.14639549716115582</v>
      </c>
      <c r="F442" s="116">
        <v>113.8</v>
      </c>
      <c r="G442" s="116">
        <f>F442/$F$438*100</f>
        <v>0.3159057723590777</v>
      </c>
      <c r="H442" s="128">
        <f>F442/D442*100-100</f>
        <v>59.160839160839174</v>
      </c>
    </row>
    <row r="443" spans="1:8" ht="24" customHeight="1">
      <c r="A443" s="421" t="s">
        <v>467</v>
      </c>
      <c r="B443" s="422" t="s">
        <v>351</v>
      </c>
      <c r="C443" s="84" t="s">
        <v>113</v>
      </c>
      <c r="D443" s="129">
        <f>D444+D445+D446+D447</f>
        <v>46477.5</v>
      </c>
      <c r="E443" s="129">
        <f>E444+E445+E446+E447</f>
        <v>100</v>
      </c>
      <c r="F443" s="129">
        <f>F444+F445+F446+F447</f>
        <v>33497.3</v>
      </c>
      <c r="G443" s="129">
        <f>G444+G445+G446+G447</f>
        <v>99.99999999999999</v>
      </c>
      <c r="H443" s="129">
        <f>F443/D443*100-100</f>
        <v>-27.927922112850297</v>
      </c>
    </row>
    <row r="444" spans="1:8" ht="34.5" customHeight="1">
      <c r="A444" s="421"/>
      <c r="B444" s="422"/>
      <c r="C444" s="82" t="s">
        <v>33</v>
      </c>
      <c r="D444" s="148">
        <v>46406</v>
      </c>
      <c r="E444" s="148">
        <f>D444/$D$443*100</f>
        <v>99.84616212145662</v>
      </c>
      <c r="F444" s="148">
        <v>33383.5</v>
      </c>
      <c r="G444" s="148">
        <f>F444/$F$443*100</f>
        <v>99.66027112632958</v>
      </c>
      <c r="H444" s="129">
        <f>F444/D444*100-100</f>
        <v>-28.062104038270917</v>
      </c>
    </row>
    <row r="445" spans="1:8" ht="24" customHeight="1">
      <c r="A445" s="421"/>
      <c r="B445" s="422"/>
      <c r="C445" s="82" t="s">
        <v>17</v>
      </c>
      <c r="D445" s="148">
        <v>0</v>
      </c>
      <c r="E445" s="148">
        <f>D445/$D$443*100</f>
        <v>0</v>
      </c>
      <c r="F445" s="148">
        <v>0</v>
      </c>
      <c r="G445" s="148">
        <f>F445/$F$443*100</f>
        <v>0</v>
      </c>
      <c r="H445" s="129" t="s">
        <v>71</v>
      </c>
    </row>
    <row r="446" spans="1:8" ht="24" customHeight="1">
      <c r="A446" s="421"/>
      <c r="B446" s="422"/>
      <c r="C446" s="82" t="s">
        <v>34</v>
      </c>
      <c r="D446" s="148">
        <v>0</v>
      </c>
      <c r="E446" s="148">
        <f>D446/$D$443*100</f>
        <v>0</v>
      </c>
      <c r="F446" s="148">
        <v>0</v>
      </c>
      <c r="G446" s="148">
        <f>F446/$F$443*100</f>
        <v>0</v>
      </c>
      <c r="H446" s="129" t="s">
        <v>71</v>
      </c>
    </row>
    <row r="447" spans="1:8" ht="24" customHeight="1">
      <c r="A447" s="421"/>
      <c r="B447" s="422"/>
      <c r="C447" s="82" t="s">
        <v>35</v>
      </c>
      <c r="D447" s="148">
        <v>71.5</v>
      </c>
      <c r="E447" s="148">
        <f>D447/$D$443*100</f>
        <v>0.1538378785433812</v>
      </c>
      <c r="F447" s="148">
        <v>113.8</v>
      </c>
      <c r="G447" s="148">
        <f>F447/$F$443*100</f>
        <v>0.33972887367041515</v>
      </c>
      <c r="H447" s="129">
        <f>F447/D447*100-100</f>
        <v>59.160839160839174</v>
      </c>
    </row>
    <row r="448" spans="1:8" ht="15.75" customHeight="1" hidden="1">
      <c r="A448" s="421" t="s">
        <v>468</v>
      </c>
      <c r="B448" s="422" t="s">
        <v>352</v>
      </c>
      <c r="C448" s="84" t="s">
        <v>113</v>
      </c>
      <c r="D448" s="129">
        <f>D449+D450+D451+D452</f>
        <v>0</v>
      </c>
      <c r="E448" s="129">
        <f>E449+E450+E451+E452</f>
        <v>0</v>
      </c>
      <c r="F448" s="129">
        <f>F449+F450+F451+F452</f>
        <v>0</v>
      </c>
      <c r="G448" s="129">
        <f>G449+G450+G451+G452</f>
        <v>0</v>
      </c>
      <c r="H448" s="129" t="s">
        <v>71</v>
      </c>
    </row>
    <row r="449" spans="1:8" ht="31.5" hidden="1">
      <c r="A449" s="421"/>
      <c r="B449" s="422"/>
      <c r="C449" s="82" t="s">
        <v>33</v>
      </c>
      <c r="D449" s="148">
        <v>0</v>
      </c>
      <c r="E449" s="148">
        <v>0</v>
      </c>
      <c r="F449" s="148">
        <v>0</v>
      </c>
      <c r="G449" s="148">
        <v>0</v>
      </c>
      <c r="H449" s="129" t="s">
        <v>71</v>
      </c>
    </row>
    <row r="450" spans="1:8" ht="15.75" hidden="1">
      <c r="A450" s="421"/>
      <c r="B450" s="422"/>
      <c r="C450" s="82" t="s">
        <v>17</v>
      </c>
      <c r="D450" s="148">
        <v>0</v>
      </c>
      <c r="E450" s="148">
        <v>0</v>
      </c>
      <c r="F450" s="148">
        <v>0</v>
      </c>
      <c r="G450" s="148">
        <v>0</v>
      </c>
      <c r="H450" s="129" t="s">
        <v>71</v>
      </c>
    </row>
    <row r="451" spans="1:8" ht="15.75" hidden="1">
      <c r="A451" s="421"/>
      <c r="B451" s="422"/>
      <c r="C451" s="82" t="s">
        <v>34</v>
      </c>
      <c r="D451" s="148">
        <v>0</v>
      </c>
      <c r="E451" s="148">
        <v>0</v>
      </c>
      <c r="F451" s="148">
        <v>0</v>
      </c>
      <c r="G451" s="148">
        <v>0</v>
      </c>
      <c r="H451" s="129" t="s">
        <v>71</v>
      </c>
    </row>
    <row r="452" spans="1:8" ht="15.75" hidden="1">
      <c r="A452" s="421"/>
      <c r="B452" s="422"/>
      <c r="C452" s="82" t="s">
        <v>35</v>
      </c>
      <c r="D452" s="148">
        <v>0</v>
      </c>
      <c r="E452" s="148">
        <v>0</v>
      </c>
      <c r="F452" s="148">
        <v>0</v>
      </c>
      <c r="G452" s="148">
        <v>0</v>
      </c>
      <c r="H452" s="129" t="s">
        <v>71</v>
      </c>
    </row>
    <row r="453" spans="1:8" ht="15.75">
      <c r="A453" s="421" t="s">
        <v>468</v>
      </c>
      <c r="B453" s="422" t="s">
        <v>353</v>
      </c>
      <c r="C453" s="84" t="s">
        <v>113</v>
      </c>
      <c r="D453" s="129">
        <f>D454+D455+D456+D457</f>
        <v>65.5</v>
      </c>
      <c r="E453" s="129">
        <f>E454+E455+E456+E457</f>
        <v>100</v>
      </c>
      <c r="F453" s="129">
        <f>F454+F455+F456+F457</f>
        <v>57.4</v>
      </c>
      <c r="G453" s="129">
        <f>G454+G455+G456+G457</f>
        <v>100</v>
      </c>
      <c r="H453" s="129">
        <f>F453/D453*100-100</f>
        <v>-12.36641221374046</v>
      </c>
    </row>
    <row r="454" spans="1:8" ht="31.5">
      <c r="A454" s="421"/>
      <c r="B454" s="422"/>
      <c r="C454" s="82" t="s">
        <v>33</v>
      </c>
      <c r="D454" s="148">
        <v>0</v>
      </c>
      <c r="E454" s="148">
        <f>D454/$D$453*100</f>
        <v>0</v>
      </c>
      <c r="F454" s="148">
        <v>0</v>
      </c>
      <c r="G454" s="148">
        <v>0</v>
      </c>
      <c r="H454" s="129" t="s">
        <v>71</v>
      </c>
    </row>
    <row r="455" spans="1:8" ht="15.75">
      <c r="A455" s="421"/>
      <c r="B455" s="422"/>
      <c r="C455" s="82" t="s">
        <v>17</v>
      </c>
      <c r="D455" s="148">
        <v>65.5</v>
      </c>
      <c r="E455" s="148">
        <f>D455/$D$453*100</f>
        <v>100</v>
      </c>
      <c r="F455" s="148">
        <v>57.4</v>
      </c>
      <c r="G455" s="148">
        <f>F455/$F$453*100</f>
        <v>100</v>
      </c>
      <c r="H455" s="129">
        <f>F455/D455*100-100</f>
        <v>-12.36641221374046</v>
      </c>
    </row>
    <row r="456" spans="1:8" ht="15.75">
      <c r="A456" s="421"/>
      <c r="B456" s="422"/>
      <c r="C456" s="82" t="s">
        <v>34</v>
      </c>
      <c r="D456" s="148">
        <v>0</v>
      </c>
      <c r="E456" s="148">
        <f>D456/$D$453*100</f>
        <v>0</v>
      </c>
      <c r="F456" s="148">
        <v>0</v>
      </c>
      <c r="G456" s="148">
        <v>0</v>
      </c>
      <c r="H456" s="129" t="s">
        <v>71</v>
      </c>
    </row>
    <row r="457" spans="1:8" ht="15.75">
      <c r="A457" s="421"/>
      <c r="B457" s="422"/>
      <c r="C457" s="82" t="s">
        <v>35</v>
      </c>
      <c r="D457" s="148">
        <v>0</v>
      </c>
      <c r="E457" s="148">
        <f>D457/$D$453*100</f>
        <v>0</v>
      </c>
      <c r="F457" s="148">
        <v>0</v>
      </c>
      <c r="G457" s="148">
        <v>0</v>
      </c>
      <c r="H457" s="129" t="s">
        <v>71</v>
      </c>
    </row>
    <row r="458" spans="1:8" ht="19.5" customHeight="1">
      <c r="A458" s="421" t="s">
        <v>469</v>
      </c>
      <c r="B458" s="422" t="s">
        <v>354</v>
      </c>
      <c r="C458" s="84" t="s">
        <v>113</v>
      </c>
      <c r="D458" s="129">
        <f>D459+D460+D461+D462</f>
        <v>0</v>
      </c>
      <c r="E458" s="129">
        <f>E459+E460+E461+E462</f>
        <v>0</v>
      </c>
      <c r="F458" s="129">
        <f>F459+F460+F461+F462</f>
        <v>287.1</v>
      </c>
      <c r="G458" s="129">
        <f>G459+G460+G461+G462</f>
        <v>100</v>
      </c>
      <c r="H458" s="129" t="s">
        <v>71</v>
      </c>
    </row>
    <row r="459" spans="1:8" ht="30" customHeight="1">
      <c r="A459" s="421"/>
      <c r="B459" s="422"/>
      <c r="C459" s="82" t="s">
        <v>33</v>
      </c>
      <c r="D459" s="148">
        <v>0</v>
      </c>
      <c r="E459" s="148">
        <v>0</v>
      </c>
      <c r="F459" s="148">
        <v>287.1</v>
      </c>
      <c r="G459" s="148">
        <f>F459/$F$458*100</f>
        <v>100</v>
      </c>
      <c r="H459" s="129" t="s">
        <v>71</v>
      </c>
    </row>
    <row r="460" spans="1:8" ht="19.5" customHeight="1">
      <c r="A460" s="421"/>
      <c r="B460" s="422"/>
      <c r="C460" s="82" t="s">
        <v>17</v>
      </c>
      <c r="D460" s="148">
        <v>0</v>
      </c>
      <c r="E460" s="148">
        <v>0</v>
      </c>
      <c r="F460" s="148">
        <v>0</v>
      </c>
      <c r="G460" s="148">
        <f>F460/$F$458*100</f>
        <v>0</v>
      </c>
      <c r="H460" s="129" t="s">
        <v>71</v>
      </c>
    </row>
    <row r="461" spans="1:8" ht="28.5" customHeight="1">
      <c r="A461" s="421"/>
      <c r="B461" s="422"/>
      <c r="C461" s="82" t="s">
        <v>34</v>
      </c>
      <c r="D461" s="148">
        <v>0</v>
      </c>
      <c r="E461" s="148">
        <v>0</v>
      </c>
      <c r="F461" s="148">
        <v>0</v>
      </c>
      <c r="G461" s="148">
        <f>F461/$F$458*100</f>
        <v>0</v>
      </c>
      <c r="H461" s="129" t="s">
        <v>71</v>
      </c>
    </row>
    <row r="462" spans="1:8" ht="29.25" customHeight="1">
      <c r="A462" s="421"/>
      <c r="B462" s="422"/>
      <c r="C462" s="82" t="s">
        <v>35</v>
      </c>
      <c r="D462" s="148">
        <v>0</v>
      </c>
      <c r="E462" s="148">
        <v>0</v>
      </c>
      <c r="F462" s="148">
        <v>0</v>
      </c>
      <c r="G462" s="148">
        <f>F462/$F$458*100</f>
        <v>0</v>
      </c>
      <c r="H462" s="129" t="s">
        <v>71</v>
      </c>
    </row>
    <row r="463" spans="1:8" ht="15.75">
      <c r="A463" s="421" t="s">
        <v>470</v>
      </c>
      <c r="B463" s="422" t="s">
        <v>355</v>
      </c>
      <c r="C463" s="84" t="s">
        <v>113</v>
      </c>
      <c r="D463" s="129">
        <f>D464+D465+D466+D467</f>
        <v>2256</v>
      </c>
      <c r="E463" s="129">
        <f>E464+E465+E466+E467</f>
        <v>100</v>
      </c>
      <c r="F463" s="129">
        <f>F464+F465+F466+F467</f>
        <v>2045.6</v>
      </c>
      <c r="G463" s="129">
        <f>G464+G465+G466+G467</f>
        <v>100</v>
      </c>
      <c r="H463" s="129">
        <f>F463/D463*100-100</f>
        <v>-9.326241134751783</v>
      </c>
    </row>
    <row r="464" spans="1:8" ht="31.5">
      <c r="A464" s="421"/>
      <c r="B464" s="422"/>
      <c r="C464" s="82" t="s">
        <v>33</v>
      </c>
      <c r="D464" s="148">
        <v>2256</v>
      </c>
      <c r="E464" s="148">
        <f>D464/$D$463*100</f>
        <v>100</v>
      </c>
      <c r="F464" s="148">
        <v>2045.6</v>
      </c>
      <c r="G464" s="148">
        <f>F464/$F$463*100</f>
        <v>100</v>
      </c>
      <c r="H464" s="129">
        <f>F464/D464*100-100</f>
        <v>-9.326241134751783</v>
      </c>
    </row>
    <row r="465" spans="1:8" ht="15.75">
      <c r="A465" s="421"/>
      <c r="B465" s="422"/>
      <c r="C465" s="82" t="s">
        <v>17</v>
      </c>
      <c r="D465" s="148">
        <v>0</v>
      </c>
      <c r="E465" s="148">
        <f>D465/$D$463*100</f>
        <v>0</v>
      </c>
      <c r="F465" s="148">
        <v>0</v>
      </c>
      <c r="G465" s="148">
        <f>F465/$F$463*100</f>
        <v>0</v>
      </c>
      <c r="H465" s="129" t="s">
        <v>71</v>
      </c>
    </row>
    <row r="466" spans="1:8" ht="15.75">
      <c r="A466" s="421"/>
      <c r="B466" s="422"/>
      <c r="C466" s="82" t="s">
        <v>34</v>
      </c>
      <c r="D466" s="148">
        <v>0</v>
      </c>
      <c r="E466" s="148">
        <f>D466/$D$463*100</f>
        <v>0</v>
      </c>
      <c r="F466" s="148">
        <v>0</v>
      </c>
      <c r="G466" s="148">
        <f>F466/$F$463*100</f>
        <v>0</v>
      </c>
      <c r="H466" s="129" t="s">
        <v>71</v>
      </c>
    </row>
    <row r="467" spans="1:8" ht="15.75">
      <c r="A467" s="421"/>
      <c r="B467" s="422"/>
      <c r="C467" s="82" t="s">
        <v>35</v>
      </c>
      <c r="D467" s="148">
        <v>0</v>
      </c>
      <c r="E467" s="148">
        <f>D467/$D$463*100</f>
        <v>0</v>
      </c>
      <c r="F467" s="148">
        <v>0</v>
      </c>
      <c r="G467" s="148">
        <f>F467/$F$463*100</f>
        <v>0</v>
      </c>
      <c r="H467" s="129" t="s">
        <v>71</v>
      </c>
    </row>
    <row r="468" spans="1:8" ht="15.75">
      <c r="A468" s="421" t="s">
        <v>471</v>
      </c>
      <c r="B468" s="422" t="s">
        <v>356</v>
      </c>
      <c r="C468" s="84" t="s">
        <v>113</v>
      </c>
      <c r="D468" s="129">
        <f>D469+D470+D471+D472</f>
        <v>41.3</v>
      </c>
      <c r="E468" s="129">
        <f>E469+E470+E471+E472</f>
        <v>100</v>
      </c>
      <c r="F468" s="129">
        <f>F469+F470+F471+F472</f>
        <v>36</v>
      </c>
      <c r="G468" s="129">
        <f>G469+G470+G471+G472</f>
        <v>100</v>
      </c>
      <c r="H468" s="129">
        <f>F468/D468*100-100</f>
        <v>-12.832929782082317</v>
      </c>
    </row>
    <row r="469" spans="1:8" ht="31.5">
      <c r="A469" s="421"/>
      <c r="B469" s="422"/>
      <c r="C469" s="82" t="s">
        <v>33</v>
      </c>
      <c r="D469" s="148">
        <v>0</v>
      </c>
      <c r="E469" s="148">
        <f>D469/$D$468*100</f>
        <v>0</v>
      </c>
      <c r="F469" s="148">
        <v>0</v>
      </c>
      <c r="G469" s="148">
        <v>0</v>
      </c>
      <c r="H469" s="129" t="s">
        <v>71</v>
      </c>
    </row>
    <row r="470" spans="1:8" ht="15.75">
      <c r="A470" s="421"/>
      <c r="B470" s="422"/>
      <c r="C470" s="82" t="s">
        <v>17</v>
      </c>
      <c r="D470" s="148">
        <v>41.3</v>
      </c>
      <c r="E470" s="148">
        <f>D470/$D$468*100</f>
        <v>100</v>
      </c>
      <c r="F470" s="148">
        <v>36</v>
      </c>
      <c r="G470" s="148">
        <f>F470/$F$468*100</f>
        <v>100</v>
      </c>
      <c r="H470" s="129">
        <f>F470/D470*100-100</f>
        <v>-12.832929782082317</v>
      </c>
    </row>
    <row r="471" spans="1:8" ht="15.75">
      <c r="A471" s="421"/>
      <c r="B471" s="422"/>
      <c r="C471" s="82" t="s">
        <v>34</v>
      </c>
      <c r="D471" s="148">
        <v>0</v>
      </c>
      <c r="E471" s="148">
        <f>D471/$D$468*100</f>
        <v>0</v>
      </c>
      <c r="F471" s="148">
        <v>0</v>
      </c>
      <c r="G471" s="148">
        <v>0</v>
      </c>
      <c r="H471" s="129" t="s">
        <v>71</v>
      </c>
    </row>
    <row r="472" spans="1:8" ht="15.75">
      <c r="A472" s="421"/>
      <c r="B472" s="422"/>
      <c r="C472" s="82" t="s">
        <v>35</v>
      </c>
      <c r="D472" s="148">
        <v>0</v>
      </c>
      <c r="E472" s="148">
        <f>D472/$D$468*100</f>
        <v>0</v>
      </c>
      <c r="F472" s="148">
        <v>0</v>
      </c>
      <c r="G472" s="148">
        <v>0</v>
      </c>
      <c r="H472" s="129" t="s">
        <v>71</v>
      </c>
    </row>
    <row r="473" spans="1:8" ht="15.75">
      <c r="A473" s="421" t="s">
        <v>925</v>
      </c>
      <c r="B473" s="422" t="s">
        <v>357</v>
      </c>
      <c r="C473" s="84" t="s">
        <v>113</v>
      </c>
      <c r="D473" s="129">
        <f>D474+D475+D476+D477</f>
        <v>0</v>
      </c>
      <c r="E473" s="129">
        <f>E474+E475+E476+E477</f>
        <v>0</v>
      </c>
      <c r="F473" s="129">
        <f>F474+F475+F476+F477</f>
        <v>100</v>
      </c>
      <c r="G473" s="129">
        <f>G474+G475+G476+G477</f>
        <v>100</v>
      </c>
      <c r="H473" s="129" t="s">
        <v>71</v>
      </c>
    </row>
    <row r="474" spans="1:8" ht="31.5">
      <c r="A474" s="421"/>
      <c r="B474" s="422"/>
      <c r="C474" s="82" t="s">
        <v>33</v>
      </c>
      <c r="D474" s="148">
        <v>0</v>
      </c>
      <c r="E474" s="148">
        <f>D474/$D$468*100</f>
        <v>0</v>
      </c>
      <c r="F474" s="148">
        <v>0</v>
      </c>
      <c r="G474" s="148">
        <f>F474/$F$473*100</f>
        <v>0</v>
      </c>
      <c r="H474" s="129" t="s">
        <v>71</v>
      </c>
    </row>
    <row r="475" spans="1:8" ht="15.75">
      <c r="A475" s="421"/>
      <c r="B475" s="422"/>
      <c r="C475" s="82" t="s">
        <v>17</v>
      </c>
      <c r="D475" s="148">
        <v>0</v>
      </c>
      <c r="E475" s="148">
        <f>D475/$D$468*100</f>
        <v>0</v>
      </c>
      <c r="F475" s="148">
        <v>100</v>
      </c>
      <c r="G475" s="148">
        <f>F475/$F$473*100</f>
        <v>100</v>
      </c>
      <c r="H475" s="129" t="s">
        <v>71</v>
      </c>
    </row>
    <row r="476" spans="1:8" ht="15.75">
      <c r="A476" s="421"/>
      <c r="B476" s="422"/>
      <c r="C476" s="82" t="s">
        <v>34</v>
      </c>
      <c r="D476" s="148">
        <v>0</v>
      </c>
      <c r="E476" s="148">
        <f>D476/$D$468*100</f>
        <v>0</v>
      </c>
      <c r="F476" s="148">
        <v>0</v>
      </c>
      <c r="G476" s="148">
        <f>F476/$F$473*100</f>
        <v>0</v>
      </c>
      <c r="H476" s="129" t="s">
        <v>71</v>
      </c>
    </row>
    <row r="477" spans="1:8" ht="15.75">
      <c r="A477" s="421"/>
      <c r="B477" s="422"/>
      <c r="C477" s="82" t="s">
        <v>35</v>
      </c>
      <c r="D477" s="148">
        <v>0</v>
      </c>
      <c r="E477" s="148">
        <f>D477/$D$468*100</f>
        <v>0</v>
      </c>
      <c r="F477" s="148">
        <v>0</v>
      </c>
      <c r="G477" s="148">
        <f>F477/$F$473*100</f>
        <v>0</v>
      </c>
      <c r="H477" s="129" t="s">
        <v>71</v>
      </c>
    </row>
    <row r="478" spans="1:8" ht="15.75">
      <c r="A478" s="416" t="s">
        <v>472</v>
      </c>
      <c r="B478" s="417" t="s">
        <v>358</v>
      </c>
      <c r="C478" s="77" t="s">
        <v>113</v>
      </c>
      <c r="D478" s="128">
        <f>D479+D480+D481+D482</f>
        <v>10212</v>
      </c>
      <c r="E478" s="128">
        <f>E479+E480+E481+E482</f>
        <v>100</v>
      </c>
      <c r="F478" s="128">
        <f>F479+F480+F481+F482</f>
        <v>7093</v>
      </c>
      <c r="G478" s="128">
        <f>G479+G480+G481+G482</f>
        <v>100</v>
      </c>
      <c r="H478" s="128">
        <f>F478/D478*100-100</f>
        <v>-30.54249902075989</v>
      </c>
    </row>
    <row r="479" spans="1:8" ht="31.5">
      <c r="A479" s="416"/>
      <c r="B479" s="417"/>
      <c r="C479" s="87" t="s">
        <v>33</v>
      </c>
      <c r="D479" s="116">
        <v>10042</v>
      </c>
      <c r="E479" s="116">
        <f>D479/$D$478*100</f>
        <v>98.33529181355269</v>
      </c>
      <c r="F479" s="116">
        <v>6921.5</v>
      </c>
      <c r="G479" s="116">
        <f>F479/$F$478*100</f>
        <v>97.58212322007613</v>
      </c>
      <c r="H479" s="128">
        <f>F479/D479*100-100</f>
        <v>-31.0744871539534</v>
      </c>
    </row>
    <row r="480" spans="1:8" ht="15.75">
      <c r="A480" s="416"/>
      <c r="B480" s="417"/>
      <c r="C480" s="87" t="s">
        <v>17</v>
      </c>
      <c r="D480" s="116">
        <v>0</v>
      </c>
      <c r="E480" s="116">
        <f>D480/$D$478*100</f>
        <v>0</v>
      </c>
      <c r="F480" s="116">
        <v>0</v>
      </c>
      <c r="G480" s="116">
        <f>F480/$F$478*100</f>
        <v>0</v>
      </c>
      <c r="H480" s="128" t="s">
        <v>71</v>
      </c>
    </row>
    <row r="481" spans="1:8" ht="15.75">
      <c r="A481" s="416"/>
      <c r="B481" s="417"/>
      <c r="C481" s="87" t="s">
        <v>34</v>
      </c>
      <c r="D481" s="116">
        <v>0</v>
      </c>
      <c r="E481" s="116">
        <f>D481/$D$478*100</f>
        <v>0</v>
      </c>
      <c r="F481" s="116">
        <v>0</v>
      </c>
      <c r="G481" s="116">
        <f>F481/$F$478*100</f>
        <v>0</v>
      </c>
      <c r="H481" s="128" t="s">
        <v>71</v>
      </c>
    </row>
    <row r="482" spans="1:8" ht="15.75">
      <c r="A482" s="416"/>
      <c r="B482" s="417"/>
      <c r="C482" s="87" t="s">
        <v>35</v>
      </c>
      <c r="D482" s="116">
        <v>170</v>
      </c>
      <c r="E482" s="116">
        <f>D482/$D$478*100</f>
        <v>1.6647081864473168</v>
      </c>
      <c r="F482" s="116">
        <v>171.5</v>
      </c>
      <c r="G482" s="116">
        <f>F482/$F$478*100</f>
        <v>2.4178767799238687</v>
      </c>
      <c r="H482" s="128">
        <f>F482/D482*100-100</f>
        <v>0.8823529411764639</v>
      </c>
    </row>
    <row r="483" spans="1:8" ht="15.75">
      <c r="A483" s="421" t="s">
        <v>473</v>
      </c>
      <c r="B483" s="422" t="s">
        <v>351</v>
      </c>
      <c r="C483" s="84" t="s">
        <v>113</v>
      </c>
      <c r="D483" s="129">
        <f>D484+D485+D486+D487</f>
        <v>10212</v>
      </c>
      <c r="E483" s="129">
        <f>E484+E485+E486+E487</f>
        <v>100</v>
      </c>
      <c r="F483" s="129">
        <f>F484+F485+F486+F487</f>
        <v>7093</v>
      </c>
      <c r="G483" s="129">
        <f>G484+G485+G486+G487</f>
        <v>100</v>
      </c>
      <c r="H483" s="129">
        <f>F483/D483*100-100</f>
        <v>-30.54249902075989</v>
      </c>
    </row>
    <row r="484" spans="1:8" ht="31.5">
      <c r="A484" s="421"/>
      <c r="B484" s="422"/>
      <c r="C484" s="82" t="s">
        <v>33</v>
      </c>
      <c r="D484" s="148">
        <v>10042</v>
      </c>
      <c r="E484" s="148">
        <f>D484/$D$483*100</f>
        <v>98.33529181355269</v>
      </c>
      <c r="F484" s="148">
        <v>6921.5</v>
      </c>
      <c r="G484" s="148">
        <f>F484/$F$483*100</f>
        <v>97.58212322007613</v>
      </c>
      <c r="H484" s="129">
        <f>F484/D484*100-100</f>
        <v>-31.0744871539534</v>
      </c>
    </row>
    <row r="485" spans="1:8" ht="15.75">
      <c r="A485" s="421"/>
      <c r="B485" s="422"/>
      <c r="C485" s="82" t="s">
        <v>17</v>
      </c>
      <c r="D485" s="148">
        <v>0</v>
      </c>
      <c r="E485" s="148">
        <f>D485/$D$483*100</f>
        <v>0</v>
      </c>
      <c r="F485" s="148">
        <v>0</v>
      </c>
      <c r="G485" s="148">
        <f>F485/$F$483*100</f>
        <v>0</v>
      </c>
      <c r="H485" s="129" t="s">
        <v>71</v>
      </c>
    </row>
    <row r="486" spans="1:8" ht="15.75">
      <c r="A486" s="421"/>
      <c r="B486" s="422"/>
      <c r="C486" s="82" t="s">
        <v>34</v>
      </c>
      <c r="D486" s="148">
        <v>0</v>
      </c>
      <c r="E486" s="148">
        <f>D486/$D$483*100</f>
        <v>0</v>
      </c>
      <c r="F486" s="148">
        <v>0</v>
      </c>
      <c r="G486" s="148">
        <f>F486/$F$483*100</f>
        <v>0</v>
      </c>
      <c r="H486" s="129" t="s">
        <v>71</v>
      </c>
    </row>
    <row r="487" spans="1:8" ht="15.75">
      <c r="A487" s="421"/>
      <c r="B487" s="422"/>
      <c r="C487" s="82" t="s">
        <v>35</v>
      </c>
      <c r="D487" s="148">
        <v>170</v>
      </c>
      <c r="E487" s="148">
        <f>D487/$D$483*100</f>
        <v>1.6647081864473168</v>
      </c>
      <c r="F487" s="148">
        <v>171.5</v>
      </c>
      <c r="G487" s="148">
        <f>F487/$F$483*100</f>
        <v>2.4178767799238687</v>
      </c>
      <c r="H487" s="129">
        <f>F487/D487*100-100</f>
        <v>0.8823529411764639</v>
      </c>
    </row>
    <row r="488" spans="1:8" ht="15.75">
      <c r="A488" s="416" t="s">
        <v>474</v>
      </c>
      <c r="B488" s="417" t="s">
        <v>359</v>
      </c>
      <c r="C488" s="77" t="s">
        <v>113</v>
      </c>
      <c r="D488" s="128">
        <f>D489+D490+D491+D492</f>
        <v>20564</v>
      </c>
      <c r="E488" s="128">
        <f>E489+E490+E491+E492</f>
        <v>100</v>
      </c>
      <c r="F488" s="128">
        <f>F489+F490+F491+F492</f>
        <v>12217</v>
      </c>
      <c r="G488" s="128">
        <f>G489+G490+G491+G492</f>
        <v>100</v>
      </c>
      <c r="H488" s="128">
        <f>F488/D488*100-100</f>
        <v>-40.59035207158141</v>
      </c>
    </row>
    <row r="489" spans="1:8" ht="31.5">
      <c r="A489" s="416"/>
      <c r="B489" s="417"/>
      <c r="C489" s="87" t="s">
        <v>33</v>
      </c>
      <c r="D489" s="116">
        <v>18464</v>
      </c>
      <c r="E489" s="116">
        <f>D489/$D$488*100</f>
        <v>89.78797899241393</v>
      </c>
      <c r="F489" s="116">
        <v>11365.4</v>
      </c>
      <c r="G489" s="116">
        <f>F489/$F$488*100</f>
        <v>93.02938528280265</v>
      </c>
      <c r="H489" s="128">
        <f>F489/D489*100-100</f>
        <v>-38.44562391681109</v>
      </c>
    </row>
    <row r="490" spans="1:8" ht="15.75">
      <c r="A490" s="416"/>
      <c r="B490" s="417"/>
      <c r="C490" s="87" t="s">
        <v>17</v>
      </c>
      <c r="D490" s="116">
        <v>0</v>
      </c>
      <c r="E490" s="116">
        <f>D490/$D$488*100</f>
        <v>0</v>
      </c>
      <c r="F490" s="116">
        <f>F495+F500</f>
        <v>0</v>
      </c>
      <c r="G490" s="116">
        <f>F490/$F$488*100</f>
        <v>0</v>
      </c>
      <c r="H490" s="128" t="s">
        <v>71</v>
      </c>
    </row>
    <row r="491" spans="1:8" ht="15.75">
      <c r="A491" s="416"/>
      <c r="B491" s="417"/>
      <c r="C491" s="87" t="s">
        <v>34</v>
      </c>
      <c r="D491" s="116">
        <v>0</v>
      </c>
      <c r="E491" s="116">
        <f>D491/$D$488*100</f>
        <v>0</v>
      </c>
      <c r="F491" s="116">
        <f>F496+F501</f>
        <v>0</v>
      </c>
      <c r="G491" s="116">
        <f>F491/$F$488*100</f>
        <v>0</v>
      </c>
      <c r="H491" s="128" t="s">
        <v>71</v>
      </c>
    </row>
    <row r="492" spans="1:8" ht="15.75">
      <c r="A492" s="416"/>
      <c r="B492" s="417"/>
      <c r="C492" s="87" t="s">
        <v>35</v>
      </c>
      <c r="D492" s="116">
        <v>2100</v>
      </c>
      <c r="E492" s="116">
        <f>D492/$D$488*100</f>
        <v>10.212021007586072</v>
      </c>
      <c r="F492" s="116">
        <v>851.6</v>
      </c>
      <c r="G492" s="116">
        <f>F492/$F$488*100</f>
        <v>6.970614717197349</v>
      </c>
      <c r="H492" s="128">
        <f>F492/D492*100-100</f>
        <v>-59.44761904761905</v>
      </c>
    </row>
    <row r="493" spans="1:8" ht="15.75">
      <c r="A493" s="421" t="s">
        <v>475</v>
      </c>
      <c r="B493" s="422" t="s">
        <v>351</v>
      </c>
      <c r="C493" s="84" t="s">
        <v>113</v>
      </c>
      <c r="D493" s="129">
        <f>D494+D495+D496+D497</f>
        <v>20564</v>
      </c>
      <c r="E493" s="129">
        <f>E494+E495+E496+E497</f>
        <v>100</v>
      </c>
      <c r="F493" s="129">
        <f>F494+F495+F496+F497</f>
        <v>12217</v>
      </c>
      <c r="G493" s="129">
        <f>G494+G495+G496+G497</f>
        <v>100</v>
      </c>
      <c r="H493" s="129">
        <f>F493/D493*100-100</f>
        <v>-40.59035207158141</v>
      </c>
    </row>
    <row r="494" spans="1:8" ht="31.5">
      <c r="A494" s="421"/>
      <c r="B494" s="422"/>
      <c r="C494" s="82" t="s">
        <v>33</v>
      </c>
      <c r="D494" s="148">
        <v>18464</v>
      </c>
      <c r="E494" s="148">
        <f>D494/$D$493*100</f>
        <v>89.78797899241393</v>
      </c>
      <c r="F494" s="148">
        <v>11365.4</v>
      </c>
      <c r="G494" s="148">
        <f>F494/$F$493*100</f>
        <v>93.02938528280265</v>
      </c>
      <c r="H494" s="129">
        <f>F494/D494*100-100</f>
        <v>-38.44562391681109</v>
      </c>
    </row>
    <row r="495" spans="1:8" ht="15.75">
      <c r="A495" s="421"/>
      <c r="B495" s="422"/>
      <c r="C495" s="82" t="s">
        <v>17</v>
      </c>
      <c r="D495" s="148">
        <v>0</v>
      </c>
      <c r="E495" s="148">
        <f>D495/$D$493*100</f>
        <v>0</v>
      </c>
      <c r="F495" s="148">
        <v>0</v>
      </c>
      <c r="G495" s="148">
        <f>F495/$F$493*100</f>
        <v>0</v>
      </c>
      <c r="H495" s="129" t="s">
        <v>71</v>
      </c>
    </row>
    <row r="496" spans="1:8" ht="15.75">
      <c r="A496" s="421"/>
      <c r="B496" s="422"/>
      <c r="C496" s="82" t="s">
        <v>34</v>
      </c>
      <c r="D496" s="148">
        <v>0</v>
      </c>
      <c r="E496" s="148">
        <f>D496/$D$493*100</f>
        <v>0</v>
      </c>
      <c r="F496" s="148">
        <v>0</v>
      </c>
      <c r="G496" s="148">
        <f>F496/$F$493*100</f>
        <v>0</v>
      </c>
      <c r="H496" s="129" t="s">
        <v>71</v>
      </c>
    </row>
    <row r="497" spans="1:8" ht="15.75">
      <c r="A497" s="421"/>
      <c r="B497" s="422"/>
      <c r="C497" s="82" t="s">
        <v>35</v>
      </c>
      <c r="D497" s="148">
        <v>2100</v>
      </c>
      <c r="E497" s="148">
        <f>D497/$D$493*100</f>
        <v>10.212021007586072</v>
      </c>
      <c r="F497" s="148">
        <v>851.6</v>
      </c>
      <c r="G497" s="148">
        <f>F497/$F$493*100</f>
        <v>6.970614717197349</v>
      </c>
      <c r="H497" s="129">
        <f>F497/D497*100-100</f>
        <v>-59.44761904761905</v>
      </c>
    </row>
    <row r="498" spans="1:8" ht="15.75" hidden="1">
      <c r="A498" s="421" t="s">
        <v>476</v>
      </c>
      <c r="B498" s="422" t="s">
        <v>360</v>
      </c>
      <c r="C498" s="84" t="s">
        <v>113</v>
      </c>
      <c r="D498" s="148">
        <v>0</v>
      </c>
      <c r="E498" s="148">
        <v>0</v>
      </c>
      <c r="F498" s="148">
        <v>0</v>
      </c>
      <c r="G498" s="148">
        <v>0</v>
      </c>
      <c r="H498" s="148" t="s">
        <v>71</v>
      </c>
    </row>
    <row r="499" spans="1:8" ht="31.5" hidden="1">
      <c r="A499" s="421"/>
      <c r="B499" s="422"/>
      <c r="C499" s="82" t="s">
        <v>33</v>
      </c>
      <c r="D499" s="148">
        <v>0</v>
      </c>
      <c r="E499" s="148">
        <v>0</v>
      </c>
      <c r="F499" s="148">
        <v>0</v>
      </c>
      <c r="G499" s="148">
        <v>0</v>
      </c>
      <c r="H499" s="148" t="s">
        <v>71</v>
      </c>
    </row>
    <row r="500" spans="1:8" ht="15.75" hidden="1">
      <c r="A500" s="421"/>
      <c r="B500" s="422"/>
      <c r="C500" s="82" t="s">
        <v>17</v>
      </c>
      <c r="D500" s="148">
        <v>0</v>
      </c>
      <c r="E500" s="148">
        <v>0</v>
      </c>
      <c r="F500" s="148">
        <v>0</v>
      </c>
      <c r="G500" s="148">
        <v>0</v>
      </c>
      <c r="H500" s="148" t="s">
        <v>71</v>
      </c>
    </row>
    <row r="501" spans="1:8" ht="15.75" hidden="1">
      <c r="A501" s="421"/>
      <c r="B501" s="422"/>
      <c r="C501" s="82" t="s">
        <v>34</v>
      </c>
      <c r="D501" s="148">
        <v>0</v>
      </c>
      <c r="E501" s="148">
        <v>0</v>
      </c>
      <c r="F501" s="148">
        <v>0</v>
      </c>
      <c r="G501" s="148">
        <v>0</v>
      </c>
      <c r="H501" s="148" t="s">
        <v>71</v>
      </c>
    </row>
    <row r="502" spans="1:8" ht="15.75" hidden="1">
      <c r="A502" s="421"/>
      <c r="B502" s="422"/>
      <c r="C502" s="82" t="s">
        <v>35</v>
      </c>
      <c r="D502" s="148">
        <v>0</v>
      </c>
      <c r="E502" s="148">
        <v>0</v>
      </c>
      <c r="F502" s="148">
        <v>0</v>
      </c>
      <c r="G502" s="148">
        <v>0</v>
      </c>
      <c r="H502" s="148" t="s">
        <v>71</v>
      </c>
    </row>
    <row r="503" spans="1:8" ht="15.75">
      <c r="A503" s="416" t="s">
        <v>477</v>
      </c>
      <c r="B503" s="417" t="s">
        <v>361</v>
      </c>
      <c r="C503" s="77" t="s">
        <v>113</v>
      </c>
      <c r="D503" s="128">
        <f>D504+D505+D506+D507</f>
        <v>170839.5</v>
      </c>
      <c r="E503" s="128">
        <f>E504+E505+E506+E507</f>
        <v>100</v>
      </c>
      <c r="F503" s="128">
        <f>F504+F505+F506+F507</f>
        <v>120810.5</v>
      </c>
      <c r="G503" s="128">
        <f>G504+G505+G506+G507</f>
        <v>100</v>
      </c>
      <c r="H503" s="116">
        <f>F503/D503*100-100</f>
        <v>-29.284211204083363</v>
      </c>
    </row>
    <row r="504" spans="1:8" ht="31.5">
      <c r="A504" s="416"/>
      <c r="B504" s="417"/>
      <c r="C504" s="87" t="s">
        <v>33</v>
      </c>
      <c r="D504" s="116">
        <v>163131</v>
      </c>
      <c r="E504" s="116">
        <f>D504/$D$503*100</f>
        <v>95.48787019395397</v>
      </c>
      <c r="F504" s="116">
        <f>F509+F514+F519+F524+F529</f>
        <v>112354.8</v>
      </c>
      <c r="G504" s="116">
        <f>F504/$F$503*100</f>
        <v>93.00085671361347</v>
      </c>
      <c r="H504" s="116">
        <f>F504/D504*100-100</f>
        <v>-31.12602754841201</v>
      </c>
    </row>
    <row r="505" spans="1:8" ht="15.75">
      <c r="A505" s="416"/>
      <c r="B505" s="417"/>
      <c r="C505" s="87" t="s">
        <v>17</v>
      </c>
      <c r="D505" s="116">
        <v>0</v>
      </c>
      <c r="E505" s="116">
        <f>D505/$D$503*100</f>
        <v>0</v>
      </c>
      <c r="F505" s="116">
        <f>F510+F515+F520+F525+F530</f>
        <v>100</v>
      </c>
      <c r="G505" s="116">
        <f>F505/$F$503*100</f>
        <v>0.08277426217092057</v>
      </c>
      <c r="H505" s="116" t="s">
        <v>71</v>
      </c>
    </row>
    <row r="506" spans="1:8" ht="15.75">
      <c r="A506" s="416"/>
      <c r="B506" s="417"/>
      <c r="C506" s="87" t="s">
        <v>34</v>
      </c>
      <c r="D506" s="116">
        <v>0</v>
      </c>
      <c r="E506" s="116">
        <f>D506/$D$503*100</f>
        <v>0</v>
      </c>
      <c r="F506" s="116">
        <f>F511+F516+F521+F526+F531</f>
        <v>0</v>
      </c>
      <c r="G506" s="116">
        <f>F506/$F$503*100</f>
        <v>0</v>
      </c>
      <c r="H506" s="116" t="s">
        <v>71</v>
      </c>
    </row>
    <row r="507" spans="1:8" ht="15.75">
      <c r="A507" s="416"/>
      <c r="B507" s="417"/>
      <c r="C507" s="87" t="s">
        <v>35</v>
      </c>
      <c r="D507" s="116">
        <v>7708.5</v>
      </c>
      <c r="E507" s="116">
        <f>D507/$D$503*100</f>
        <v>4.512129806046026</v>
      </c>
      <c r="F507" s="116">
        <f>F512+F517+F522+F527+F532</f>
        <v>8355.7</v>
      </c>
      <c r="G507" s="116">
        <f>F507/$F$503*100</f>
        <v>6.916369024215611</v>
      </c>
      <c r="H507" s="116">
        <f>F507/D507*100-100</f>
        <v>8.395926574560562</v>
      </c>
    </row>
    <row r="508" spans="1:8" ht="15.75">
      <c r="A508" s="421" t="s">
        <v>478</v>
      </c>
      <c r="B508" s="422" t="s">
        <v>351</v>
      </c>
      <c r="C508" s="84" t="s">
        <v>113</v>
      </c>
      <c r="D508" s="129">
        <f>D509+D510+D511+D512</f>
        <v>170839.5</v>
      </c>
      <c r="E508" s="129">
        <f>E509+E510+E511+E512</f>
        <v>100</v>
      </c>
      <c r="F508" s="129">
        <f>F509+F510+F511+F512</f>
        <v>118244.3</v>
      </c>
      <c r="G508" s="129">
        <f>G509+G510+G511+G512</f>
        <v>100</v>
      </c>
      <c r="H508" s="148">
        <f>F508/D508*100-100</f>
        <v>-30.78632283517571</v>
      </c>
    </row>
    <row r="509" spans="1:8" ht="31.5">
      <c r="A509" s="421"/>
      <c r="B509" s="422"/>
      <c r="C509" s="82" t="s">
        <v>33</v>
      </c>
      <c r="D509" s="148">
        <v>163131</v>
      </c>
      <c r="E509" s="148">
        <f>D509/$D$508*100</f>
        <v>95.48787019395397</v>
      </c>
      <c r="F509" s="148">
        <v>109888.6</v>
      </c>
      <c r="G509" s="148">
        <f>F509/$F$508*100</f>
        <v>92.93352829692425</v>
      </c>
      <c r="H509" s="148">
        <f>F509/D509*100-100</f>
        <v>-32.63781868559623</v>
      </c>
    </row>
    <row r="510" spans="1:8" ht="15.75">
      <c r="A510" s="421"/>
      <c r="B510" s="422"/>
      <c r="C510" s="82" t="s">
        <v>17</v>
      </c>
      <c r="D510" s="148">
        <v>0</v>
      </c>
      <c r="E510" s="148">
        <f>D510/$D$508*100</f>
        <v>0</v>
      </c>
      <c r="F510" s="148">
        <v>0</v>
      </c>
      <c r="G510" s="148">
        <f>F510/$F$508*100</f>
        <v>0</v>
      </c>
      <c r="H510" s="148" t="s">
        <v>71</v>
      </c>
    </row>
    <row r="511" spans="1:8" ht="15.75">
      <c r="A511" s="421"/>
      <c r="B511" s="422"/>
      <c r="C511" s="82" t="s">
        <v>34</v>
      </c>
      <c r="D511" s="148">
        <v>0</v>
      </c>
      <c r="E511" s="148">
        <f>D511/$D$508*100</f>
        <v>0</v>
      </c>
      <c r="F511" s="148">
        <v>0</v>
      </c>
      <c r="G511" s="148">
        <f>F511/$F$508*100</f>
        <v>0</v>
      </c>
      <c r="H511" s="148" t="s">
        <v>71</v>
      </c>
    </row>
    <row r="512" spans="1:8" ht="15.75">
      <c r="A512" s="421"/>
      <c r="B512" s="422"/>
      <c r="C512" s="82" t="s">
        <v>35</v>
      </c>
      <c r="D512" s="148">
        <v>7708.5</v>
      </c>
      <c r="E512" s="148">
        <f>D512/$D$508*100</f>
        <v>4.512129806046026</v>
      </c>
      <c r="F512" s="148">
        <v>8355.7</v>
      </c>
      <c r="G512" s="148">
        <f>F512/$F$508*100</f>
        <v>7.066471703075751</v>
      </c>
      <c r="H512" s="148">
        <f>F512/D512*100-100</f>
        <v>8.395926574560562</v>
      </c>
    </row>
    <row r="513" spans="1:8" ht="16.5" customHeight="1">
      <c r="A513" s="421" t="s">
        <v>479</v>
      </c>
      <c r="B513" s="422" t="s">
        <v>357</v>
      </c>
      <c r="C513" s="84" t="s">
        <v>113</v>
      </c>
      <c r="D513" s="148">
        <v>0</v>
      </c>
      <c r="E513" s="148">
        <v>0</v>
      </c>
      <c r="F513" s="129">
        <f>F514+F515+F516+F517</f>
        <v>100</v>
      </c>
      <c r="G513" s="129">
        <f>G514+G515+G516+G517</f>
        <v>100</v>
      </c>
      <c r="H513" s="148" t="s">
        <v>71</v>
      </c>
    </row>
    <row r="514" spans="1:8" ht="30" customHeight="1">
      <c r="A514" s="421"/>
      <c r="B514" s="422"/>
      <c r="C514" s="84" t="s">
        <v>33</v>
      </c>
      <c r="D514" s="148">
        <v>0</v>
      </c>
      <c r="E514" s="148">
        <v>0</v>
      </c>
      <c r="F514" s="148">
        <v>0</v>
      </c>
      <c r="G514" s="148">
        <f>F514/$F$513*100</f>
        <v>0</v>
      </c>
      <c r="H514" s="148" t="s">
        <v>71</v>
      </c>
    </row>
    <row r="515" spans="1:8" ht="16.5" customHeight="1">
      <c r="A515" s="421"/>
      <c r="B515" s="422"/>
      <c r="C515" s="84" t="s">
        <v>17</v>
      </c>
      <c r="D515" s="148">
        <v>0</v>
      </c>
      <c r="E515" s="148">
        <v>0</v>
      </c>
      <c r="F515" s="148">
        <v>100</v>
      </c>
      <c r="G515" s="148">
        <f>F515/$F$513*100</f>
        <v>100</v>
      </c>
      <c r="H515" s="148" t="s">
        <v>71</v>
      </c>
    </row>
    <row r="516" spans="1:8" ht="16.5" customHeight="1">
      <c r="A516" s="421"/>
      <c r="B516" s="422"/>
      <c r="C516" s="84" t="s">
        <v>34</v>
      </c>
      <c r="D516" s="148">
        <v>0</v>
      </c>
      <c r="E516" s="148">
        <v>0</v>
      </c>
      <c r="F516" s="148">
        <v>0</v>
      </c>
      <c r="G516" s="148">
        <f>F516/$F$513*100</f>
        <v>0</v>
      </c>
      <c r="H516" s="148" t="s">
        <v>71</v>
      </c>
    </row>
    <row r="517" spans="1:8" ht="16.5" customHeight="1">
      <c r="A517" s="421"/>
      <c r="B517" s="422"/>
      <c r="C517" s="84" t="s">
        <v>35</v>
      </c>
      <c r="D517" s="148">
        <v>0</v>
      </c>
      <c r="E517" s="148">
        <v>0</v>
      </c>
      <c r="F517" s="148">
        <v>0</v>
      </c>
      <c r="G517" s="148">
        <f>F517/$F$513*100</f>
        <v>0</v>
      </c>
      <c r="H517" s="148" t="s">
        <v>71</v>
      </c>
    </row>
    <row r="518" spans="1:8" ht="15.75">
      <c r="A518" s="421" t="s">
        <v>480</v>
      </c>
      <c r="B518" s="422" t="s">
        <v>362</v>
      </c>
      <c r="C518" s="84" t="s">
        <v>113</v>
      </c>
      <c r="D518" s="148">
        <v>0</v>
      </c>
      <c r="E518" s="148">
        <v>0</v>
      </c>
      <c r="F518" s="129">
        <f>F519+F520+F521+F522</f>
        <v>1773.8</v>
      </c>
      <c r="G518" s="129">
        <f>G519+G520+G521+G522</f>
        <v>100</v>
      </c>
      <c r="H518" s="148" t="s">
        <v>71</v>
      </c>
    </row>
    <row r="519" spans="1:8" ht="31.5">
      <c r="A519" s="421"/>
      <c r="B519" s="422"/>
      <c r="C519" s="84" t="s">
        <v>33</v>
      </c>
      <c r="D519" s="148">
        <v>0</v>
      </c>
      <c r="E519" s="148">
        <v>0</v>
      </c>
      <c r="F519" s="148">
        <v>1773.8</v>
      </c>
      <c r="G519" s="148">
        <f>F519/$F$518*100</f>
        <v>100</v>
      </c>
      <c r="H519" s="148" t="s">
        <v>71</v>
      </c>
    </row>
    <row r="520" spans="1:8" ht="15.75">
      <c r="A520" s="421"/>
      <c r="B520" s="422"/>
      <c r="C520" s="84" t="s">
        <v>17</v>
      </c>
      <c r="D520" s="148">
        <v>0</v>
      </c>
      <c r="E520" s="148">
        <v>0</v>
      </c>
      <c r="F520" s="148">
        <v>0</v>
      </c>
      <c r="G520" s="148">
        <f>F520/$F$518*100</f>
        <v>0</v>
      </c>
      <c r="H520" s="148" t="s">
        <v>71</v>
      </c>
    </row>
    <row r="521" spans="1:8" ht="15.75">
      <c r="A521" s="421"/>
      <c r="B521" s="422"/>
      <c r="C521" s="84" t="s">
        <v>34</v>
      </c>
      <c r="D521" s="148">
        <v>0</v>
      </c>
      <c r="E521" s="148">
        <v>0</v>
      </c>
      <c r="F521" s="148">
        <v>0</v>
      </c>
      <c r="G521" s="148">
        <f>F521/$F$518*100</f>
        <v>0</v>
      </c>
      <c r="H521" s="148" t="s">
        <v>71</v>
      </c>
    </row>
    <row r="522" spans="1:8" ht="15.75">
      <c r="A522" s="421"/>
      <c r="B522" s="422"/>
      <c r="C522" s="84" t="s">
        <v>35</v>
      </c>
      <c r="D522" s="148">
        <v>0</v>
      </c>
      <c r="E522" s="148">
        <v>0</v>
      </c>
      <c r="F522" s="148">
        <v>0</v>
      </c>
      <c r="G522" s="148">
        <f>F522/$F$518*100</f>
        <v>0</v>
      </c>
      <c r="H522" s="148" t="s">
        <v>71</v>
      </c>
    </row>
    <row r="523" spans="1:8" ht="15.75" hidden="1">
      <c r="A523" s="421" t="s">
        <v>481</v>
      </c>
      <c r="B523" s="422" t="s">
        <v>363</v>
      </c>
      <c r="C523" s="84" t="s">
        <v>113</v>
      </c>
      <c r="D523" s="148">
        <v>0</v>
      </c>
      <c r="E523" s="148">
        <v>0</v>
      </c>
      <c r="F523" s="148">
        <v>0</v>
      </c>
      <c r="G523" s="148">
        <v>0</v>
      </c>
      <c r="H523" s="148" t="s">
        <v>71</v>
      </c>
    </row>
    <row r="524" spans="1:8" ht="31.5" hidden="1">
      <c r="A524" s="421"/>
      <c r="B524" s="422"/>
      <c r="C524" s="84" t="s">
        <v>33</v>
      </c>
      <c r="D524" s="148">
        <v>0</v>
      </c>
      <c r="E524" s="148">
        <v>0</v>
      </c>
      <c r="F524" s="148">
        <v>0</v>
      </c>
      <c r="G524" s="148">
        <v>0</v>
      </c>
      <c r="H524" s="148" t="s">
        <v>71</v>
      </c>
    </row>
    <row r="525" spans="1:8" ht="15.75" hidden="1">
      <c r="A525" s="421"/>
      <c r="B525" s="422"/>
      <c r="C525" s="84" t="s">
        <v>17</v>
      </c>
      <c r="D525" s="148">
        <v>0</v>
      </c>
      <c r="E525" s="148">
        <v>0</v>
      </c>
      <c r="F525" s="148">
        <v>0</v>
      </c>
      <c r="G525" s="148">
        <v>0</v>
      </c>
      <c r="H525" s="148" t="s">
        <v>71</v>
      </c>
    </row>
    <row r="526" spans="1:8" ht="15.75" hidden="1">
      <c r="A526" s="421"/>
      <c r="B526" s="422"/>
      <c r="C526" s="84" t="s">
        <v>34</v>
      </c>
      <c r="D526" s="148">
        <v>0</v>
      </c>
      <c r="E526" s="148">
        <v>0</v>
      </c>
      <c r="F526" s="148">
        <v>0</v>
      </c>
      <c r="G526" s="148">
        <v>0</v>
      </c>
      <c r="H526" s="148" t="s">
        <v>71</v>
      </c>
    </row>
    <row r="527" spans="1:8" ht="15.75" hidden="1">
      <c r="A527" s="421"/>
      <c r="B527" s="422"/>
      <c r="C527" s="84" t="s">
        <v>35</v>
      </c>
      <c r="D527" s="148">
        <v>0</v>
      </c>
      <c r="E527" s="148">
        <v>0</v>
      </c>
      <c r="F527" s="148">
        <v>0</v>
      </c>
      <c r="G527" s="148">
        <v>0</v>
      </c>
      <c r="H527" s="148" t="s">
        <v>71</v>
      </c>
    </row>
    <row r="528" spans="1:8" ht="20.25" customHeight="1">
      <c r="A528" s="421" t="s">
        <v>481</v>
      </c>
      <c r="B528" s="414" t="s">
        <v>699</v>
      </c>
      <c r="C528" s="84" t="s">
        <v>113</v>
      </c>
      <c r="D528" s="148">
        <v>0</v>
      </c>
      <c r="E528" s="148">
        <v>0</v>
      </c>
      <c r="F528" s="148">
        <f>F529+F530+F531+F532</f>
        <v>692.4</v>
      </c>
      <c r="G528" s="148">
        <f>G529+G530+G531+G532</f>
        <v>100</v>
      </c>
      <c r="H528" s="148" t="s">
        <v>71</v>
      </c>
    </row>
    <row r="529" spans="1:8" ht="30.75" customHeight="1">
      <c r="A529" s="421"/>
      <c r="B529" s="414"/>
      <c r="C529" s="84" t="s">
        <v>33</v>
      </c>
      <c r="D529" s="148">
        <v>0</v>
      </c>
      <c r="E529" s="148">
        <v>0</v>
      </c>
      <c r="F529" s="148">
        <v>692.4</v>
      </c>
      <c r="G529" s="148">
        <f>F529/$F$528*100</f>
        <v>100</v>
      </c>
      <c r="H529" s="148" t="s">
        <v>71</v>
      </c>
    </row>
    <row r="530" spans="1:8" ht="20.25" customHeight="1">
      <c r="A530" s="421"/>
      <c r="B530" s="414"/>
      <c r="C530" s="84" t="s">
        <v>17</v>
      </c>
      <c r="D530" s="148">
        <v>0</v>
      </c>
      <c r="E530" s="148">
        <v>0</v>
      </c>
      <c r="F530" s="148">
        <v>0</v>
      </c>
      <c r="G530" s="148">
        <f>F530/$F$528*100</f>
        <v>0</v>
      </c>
      <c r="H530" s="148" t="s">
        <v>71</v>
      </c>
    </row>
    <row r="531" spans="1:8" ht="20.25" customHeight="1">
      <c r="A531" s="421"/>
      <c r="B531" s="414"/>
      <c r="C531" s="84" t="s">
        <v>34</v>
      </c>
      <c r="D531" s="148">
        <v>0</v>
      </c>
      <c r="E531" s="148">
        <v>0</v>
      </c>
      <c r="F531" s="148">
        <v>0</v>
      </c>
      <c r="G531" s="148">
        <f>F531/$F$528*100</f>
        <v>0</v>
      </c>
      <c r="H531" s="148" t="s">
        <v>71</v>
      </c>
    </row>
    <row r="532" spans="1:8" ht="20.25" customHeight="1">
      <c r="A532" s="421"/>
      <c r="B532" s="414"/>
      <c r="C532" s="84" t="s">
        <v>35</v>
      </c>
      <c r="D532" s="148">
        <v>0</v>
      </c>
      <c r="E532" s="148">
        <v>0</v>
      </c>
      <c r="F532" s="148">
        <v>0</v>
      </c>
      <c r="G532" s="148">
        <f>F532/$F$528*100</f>
        <v>0</v>
      </c>
      <c r="H532" s="148" t="s">
        <v>71</v>
      </c>
    </row>
    <row r="533" spans="1:8" ht="15.75" hidden="1">
      <c r="A533" s="416" t="s">
        <v>482</v>
      </c>
      <c r="B533" s="417" t="s">
        <v>364</v>
      </c>
      <c r="C533" s="87" t="s">
        <v>113</v>
      </c>
      <c r="D533" s="128">
        <f>D534+D535+D536+D537</f>
        <v>0</v>
      </c>
      <c r="E533" s="128">
        <f>E534+E535+E536+E537</f>
        <v>0</v>
      </c>
      <c r="F533" s="128">
        <f>F534+F535+F536+F537</f>
        <v>0</v>
      </c>
      <c r="G533" s="128">
        <f>G534+G535+G536+G537</f>
        <v>0</v>
      </c>
      <c r="H533" s="116" t="s">
        <v>71</v>
      </c>
    </row>
    <row r="534" spans="1:8" ht="31.5" hidden="1">
      <c r="A534" s="416"/>
      <c r="B534" s="417"/>
      <c r="C534" s="87" t="s">
        <v>33</v>
      </c>
      <c r="D534" s="116">
        <v>0</v>
      </c>
      <c r="E534" s="116">
        <v>0</v>
      </c>
      <c r="F534" s="116">
        <v>0</v>
      </c>
      <c r="G534" s="116">
        <v>0</v>
      </c>
      <c r="H534" s="116" t="s">
        <v>71</v>
      </c>
    </row>
    <row r="535" spans="1:8" ht="15.75" hidden="1">
      <c r="A535" s="416"/>
      <c r="B535" s="417"/>
      <c r="C535" s="87" t="s">
        <v>17</v>
      </c>
      <c r="D535" s="116">
        <v>0</v>
      </c>
      <c r="E535" s="116">
        <v>0</v>
      </c>
      <c r="F535" s="116">
        <v>0</v>
      </c>
      <c r="G535" s="116">
        <v>0</v>
      </c>
      <c r="H535" s="116" t="s">
        <v>71</v>
      </c>
    </row>
    <row r="536" spans="1:8" ht="15.75" hidden="1">
      <c r="A536" s="416"/>
      <c r="B536" s="417"/>
      <c r="C536" s="87" t="s">
        <v>34</v>
      </c>
      <c r="D536" s="116">
        <v>0</v>
      </c>
      <c r="E536" s="116">
        <v>0</v>
      </c>
      <c r="F536" s="116">
        <v>0</v>
      </c>
      <c r="G536" s="116">
        <v>0</v>
      </c>
      <c r="H536" s="116" t="s">
        <v>71</v>
      </c>
    </row>
    <row r="537" spans="1:8" ht="27.75" customHeight="1" hidden="1">
      <c r="A537" s="416"/>
      <c r="B537" s="417"/>
      <c r="C537" s="87" t="s">
        <v>35</v>
      </c>
      <c r="D537" s="116">
        <v>0</v>
      </c>
      <c r="E537" s="116">
        <v>0</v>
      </c>
      <c r="F537" s="116">
        <v>0</v>
      </c>
      <c r="G537" s="116">
        <v>0</v>
      </c>
      <c r="H537" s="116" t="s">
        <v>71</v>
      </c>
    </row>
    <row r="538" spans="1:8" ht="15.75" hidden="1">
      <c r="A538" s="421" t="s">
        <v>483</v>
      </c>
      <c r="B538" s="422" t="s">
        <v>351</v>
      </c>
      <c r="C538" s="84" t="s">
        <v>113</v>
      </c>
      <c r="D538" s="148">
        <v>0</v>
      </c>
      <c r="E538" s="148">
        <v>0</v>
      </c>
      <c r="F538" s="148">
        <v>0</v>
      </c>
      <c r="G538" s="148">
        <v>0</v>
      </c>
      <c r="H538" s="148" t="s">
        <v>71</v>
      </c>
    </row>
    <row r="539" spans="1:8" ht="31.5" hidden="1">
      <c r="A539" s="421"/>
      <c r="B539" s="422"/>
      <c r="C539" s="82" t="s">
        <v>33</v>
      </c>
      <c r="D539" s="148">
        <v>0</v>
      </c>
      <c r="E539" s="148">
        <v>0</v>
      </c>
      <c r="F539" s="148">
        <v>0</v>
      </c>
      <c r="G539" s="148">
        <v>0</v>
      </c>
      <c r="H539" s="148" t="s">
        <v>71</v>
      </c>
    </row>
    <row r="540" spans="1:8" ht="15.75" hidden="1">
      <c r="A540" s="421"/>
      <c r="B540" s="422"/>
      <c r="C540" s="82" t="s">
        <v>17</v>
      </c>
      <c r="D540" s="148">
        <v>0</v>
      </c>
      <c r="E540" s="148">
        <v>0</v>
      </c>
      <c r="F540" s="148">
        <v>0</v>
      </c>
      <c r="G540" s="148">
        <v>0</v>
      </c>
      <c r="H540" s="148" t="s">
        <v>71</v>
      </c>
    </row>
    <row r="541" spans="1:8" ht="15.75" hidden="1">
      <c r="A541" s="421"/>
      <c r="B541" s="422"/>
      <c r="C541" s="82" t="s">
        <v>34</v>
      </c>
      <c r="D541" s="148">
        <v>0</v>
      </c>
      <c r="E541" s="148">
        <v>0</v>
      </c>
      <c r="F541" s="148">
        <v>0</v>
      </c>
      <c r="G541" s="148">
        <v>0</v>
      </c>
      <c r="H541" s="148" t="s">
        <v>71</v>
      </c>
    </row>
    <row r="542" spans="1:8" ht="15.75" hidden="1">
      <c r="A542" s="421"/>
      <c r="B542" s="422"/>
      <c r="C542" s="82" t="s">
        <v>35</v>
      </c>
      <c r="D542" s="148">
        <v>0</v>
      </c>
      <c r="E542" s="148">
        <v>0</v>
      </c>
      <c r="F542" s="148">
        <v>0</v>
      </c>
      <c r="G542" s="148">
        <v>0</v>
      </c>
      <c r="H542" s="148" t="s">
        <v>71</v>
      </c>
    </row>
    <row r="543" spans="1:8" ht="15.75">
      <c r="A543" s="416" t="s">
        <v>484</v>
      </c>
      <c r="B543" s="417" t="s">
        <v>365</v>
      </c>
      <c r="C543" s="87" t="s">
        <v>113</v>
      </c>
      <c r="D543" s="128">
        <f>D544+D545+D546+D547</f>
        <v>23</v>
      </c>
      <c r="E543" s="128">
        <f>E544+E545+E546+E547</f>
        <v>100</v>
      </c>
      <c r="F543" s="128">
        <f>F544+F545+F546+F547</f>
        <v>23</v>
      </c>
      <c r="G543" s="128">
        <f>G544+G545+G546+G547</f>
        <v>100</v>
      </c>
      <c r="H543" s="116">
        <f>F543/D543*100-100</f>
        <v>0</v>
      </c>
    </row>
    <row r="544" spans="1:8" ht="31.5">
      <c r="A544" s="416"/>
      <c r="B544" s="417"/>
      <c r="C544" s="87" t="s">
        <v>33</v>
      </c>
      <c r="D544" s="116">
        <v>23</v>
      </c>
      <c r="E544" s="116">
        <f>D544/$D$543*100</f>
        <v>100</v>
      </c>
      <c r="F544" s="116">
        <v>23</v>
      </c>
      <c r="G544" s="116">
        <f>F544/$F$543*100</f>
        <v>100</v>
      </c>
      <c r="H544" s="116">
        <f>F544/D544*100-100</f>
        <v>0</v>
      </c>
    </row>
    <row r="545" spans="1:8" ht="15.75">
      <c r="A545" s="416"/>
      <c r="B545" s="417"/>
      <c r="C545" s="87" t="s">
        <v>17</v>
      </c>
      <c r="D545" s="116">
        <v>0</v>
      </c>
      <c r="E545" s="116">
        <f>D545/$D$543*100</f>
        <v>0</v>
      </c>
      <c r="F545" s="116">
        <v>0</v>
      </c>
      <c r="G545" s="116">
        <f>F545/$F$543*100</f>
        <v>0</v>
      </c>
      <c r="H545" s="116" t="s">
        <v>71</v>
      </c>
    </row>
    <row r="546" spans="1:8" ht="15.75">
      <c r="A546" s="416"/>
      <c r="B546" s="417"/>
      <c r="C546" s="87" t="s">
        <v>34</v>
      </c>
      <c r="D546" s="116">
        <v>0</v>
      </c>
      <c r="E546" s="116">
        <f>D546/$D$543*100</f>
        <v>0</v>
      </c>
      <c r="F546" s="116">
        <v>0</v>
      </c>
      <c r="G546" s="116">
        <f>F546/$F$543*100</f>
        <v>0</v>
      </c>
      <c r="H546" s="116" t="s">
        <v>71</v>
      </c>
    </row>
    <row r="547" spans="1:8" ht="15.75">
      <c r="A547" s="416"/>
      <c r="B547" s="417"/>
      <c r="C547" s="87" t="s">
        <v>35</v>
      </c>
      <c r="D547" s="116">
        <v>0</v>
      </c>
      <c r="E547" s="116">
        <f>D547/$D$543*100</f>
        <v>0</v>
      </c>
      <c r="F547" s="116">
        <v>0</v>
      </c>
      <c r="G547" s="116">
        <f>F547/$F$543*100</f>
        <v>0</v>
      </c>
      <c r="H547" s="116" t="s">
        <v>71</v>
      </c>
    </row>
    <row r="548" spans="1:8" ht="15.75">
      <c r="A548" s="421" t="s">
        <v>485</v>
      </c>
      <c r="B548" s="422" t="s">
        <v>366</v>
      </c>
      <c r="C548" s="84" t="s">
        <v>113</v>
      </c>
      <c r="D548" s="128">
        <f>D549+D550+D551+D552</f>
        <v>23</v>
      </c>
      <c r="E548" s="128">
        <f>E549+E550+E551+E552</f>
        <v>100</v>
      </c>
      <c r="F548" s="128">
        <f>F549+F550+F551+F552</f>
        <v>23</v>
      </c>
      <c r="G548" s="128">
        <f>G549+G550+G551+G552</f>
        <v>100</v>
      </c>
      <c r="H548" s="116">
        <f>F548/D548*100-100</f>
        <v>0</v>
      </c>
    </row>
    <row r="549" spans="1:8" ht="31.5">
      <c r="A549" s="421"/>
      <c r="B549" s="422"/>
      <c r="C549" s="82" t="s">
        <v>33</v>
      </c>
      <c r="D549" s="148">
        <v>23</v>
      </c>
      <c r="E549" s="148">
        <f>D549/$D$548*100</f>
        <v>100</v>
      </c>
      <c r="F549" s="148">
        <v>23</v>
      </c>
      <c r="G549" s="148">
        <f>F549/$F$548*100</f>
        <v>100</v>
      </c>
      <c r="H549" s="148">
        <v>0</v>
      </c>
    </row>
    <row r="550" spans="1:8" ht="15.75">
      <c r="A550" s="421"/>
      <c r="B550" s="422"/>
      <c r="C550" s="82" t="s">
        <v>17</v>
      </c>
      <c r="D550" s="148">
        <v>0</v>
      </c>
      <c r="E550" s="148">
        <f>D550/$D$548*100</f>
        <v>0</v>
      </c>
      <c r="F550" s="148">
        <v>0</v>
      </c>
      <c r="G550" s="148">
        <f>F550/$F$548*100</f>
        <v>0</v>
      </c>
      <c r="H550" s="148" t="s">
        <v>71</v>
      </c>
    </row>
    <row r="551" spans="1:8" ht="15.75">
      <c r="A551" s="421"/>
      <c r="B551" s="422"/>
      <c r="C551" s="82" t="s">
        <v>34</v>
      </c>
      <c r="D551" s="148">
        <v>0</v>
      </c>
      <c r="E551" s="148">
        <f>D551/$D$548*100</f>
        <v>0</v>
      </c>
      <c r="F551" s="148">
        <v>0</v>
      </c>
      <c r="G551" s="148">
        <f>F551/$F$548*100</f>
        <v>0</v>
      </c>
      <c r="H551" s="148" t="s">
        <v>71</v>
      </c>
    </row>
    <row r="552" spans="1:8" ht="15.75">
      <c r="A552" s="421"/>
      <c r="B552" s="422"/>
      <c r="C552" s="82" t="s">
        <v>35</v>
      </c>
      <c r="D552" s="148">
        <v>0</v>
      </c>
      <c r="E552" s="148">
        <f>D552/$D$548*100</f>
        <v>0</v>
      </c>
      <c r="F552" s="148">
        <v>0</v>
      </c>
      <c r="G552" s="148">
        <f>F552/$F$548*100</f>
        <v>0</v>
      </c>
      <c r="H552" s="148" t="s">
        <v>71</v>
      </c>
    </row>
    <row r="553" spans="1:8" ht="15.75">
      <c r="A553" s="416" t="s">
        <v>486</v>
      </c>
      <c r="B553" s="417" t="s">
        <v>367</v>
      </c>
      <c r="C553" s="87" t="s">
        <v>113</v>
      </c>
      <c r="D553" s="128">
        <f>D554+D555+D556+D557</f>
        <v>55888</v>
      </c>
      <c r="E553" s="128">
        <f>E554+E555+E556+E557</f>
        <v>100</v>
      </c>
      <c r="F553" s="128">
        <f>F554+F555+F556+F557</f>
        <v>40272.4</v>
      </c>
      <c r="G553" s="128">
        <f>G554+G555+G556+G557</f>
        <v>100</v>
      </c>
      <c r="H553" s="116">
        <f>F553/D553*100-100</f>
        <v>-27.940881763527045</v>
      </c>
    </row>
    <row r="554" spans="1:8" ht="31.5">
      <c r="A554" s="416"/>
      <c r="B554" s="417"/>
      <c r="C554" s="87" t="s">
        <v>33</v>
      </c>
      <c r="D554" s="116">
        <v>55888</v>
      </c>
      <c r="E554" s="116">
        <f>D554/$D$553*100</f>
        <v>100</v>
      </c>
      <c r="F554" s="116">
        <v>40272.4</v>
      </c>
      <c r="G554" s="116">
        <f>F554/$F$553*100</f>
        <v>100</v>
      </c>
      <c r="H554" s="116">
        <f>F554/D554*100-100</f>
        <v>-27.940881763527045</v>
      </c>
    </row>
    <row r="555" spans="1:8" ht="15.75">
      <c r="A555" s="416"/>
      <c r="B555" s="417"/>
      <c r="C555" s="87" t="s">
        <v>17</v>
      </c>
      <c r="D555" s="116">
        <v>0</v>
      </c>
      <c r="E555" s="116">
        <f>D555/$D$553*100</f>
        <v>0</v>
      </c>
      <c r="F555" s="116">
        <v>0</v>
      </c>
      <c r="G555" s="116">
        <f>F555/$F$553*100</f>
        <v>0</v>
      </c>
      <c r="H555" s="116" t="s">
        <v>71</v>
      </c>
    </row>
    <row r="556" spans="1:8" ht="15.75">
      <c r="A556" s="416"/>
      <c r="B556" s="417"/>
      <c r="C556" s="87" t="s">
        <v>34</v>
      </c>
      <c r="D556" s="116">
        <v>0</v>
      </c>
      <c r="E556" s="116">
        <f>D556/$D$553*100</f>
        <v>0</v>
      </c>
      <c r="F556" s="116">
        <v>0</v>
      </c>
      <c r="G556" s="116">
        <f>F556/$F$553*100</f>
        <v>0</v>
      </c>
      <c r="H556" s="116" t="s">
        <v>71</v>
      </c>
    </row>
    <row r="557" spans="1:8" ht="30" customHeight="1">
      <c r="A557" s="416"/>
      <c r="B557" s="417"/>
      <c r="C557" s="87" t="s">
        <v>35</v>
      </c>
      <c r="D557" s="116">
        <v>0</v>
      </c>
      <c r="E557" s="116">
        <f>D557/$D$553*100</f>
        <v>0</v>
      </c>
      <c r="F557" s="116">
        <v>0</v>
      </c>
      <c r="G557" s="116">
        <f>F557/$F$553*100</f>
        <v>0</v>
      </c>
      <c r="H557" s="116" t="s">
        <v>71</v>
      </c>
    </row>
    <row r="558" spans="1:8" ht="15.75">
      <c r="A558" s="421" t="s">
        <v>487</v>
      </c>
      <c r="B558" s="422" t="s">
        <v>368</v>
      </c>
      <c r="C558" s="84" t="s">
        <v>113</v>
      </c>
      <c r="D558" s="129">
        <f>D559+D560+D561+D562</f>
        <v>4872</v>
      </c>
      <c r="E558" s="129">
        <f>E559+E560+E561+E562</f>
        <v>100</v>
      </c>
      <c r="F558" s="129">
        <f>F559+F560+F561+F562</f>
        <v>2976.8</v>
      </c>
      <c r="G558" s="129">
        <f>G559+G560+G561+G562</f>
        <v>100</v>
      </c>
      <c r="H558" s="148">
        <f>F558/D558*100-100</f>
        <v>-38.899835796387514</v>
      </c>
    </row>
    <row r="559" spans="1:8" ht="31.5">
      <c r="A559" s="421"/>
      <c r="B559" s="422"/>
      <c r="C559" s="82" t="s">
        <v>33</v>
      </c>
      <c r="D559" s="148">
        <v>4872</v>
      </c>
      <c r="E559" s="148">
        <f>D559/$D$558*100</f>
        <v>100</v>
      </c>
      <c r="F559" s="148">
        <v>2976.8</v>
      </c>
      <c r="G559" s="148">
        <f>F559/$F$558*100</f>
        <v>100</v>
      </c>
      <c r="H559" s="148">
        <f>F559/D559*100-100</f>
        <v>-38.899835796387514</v>
      </c>
    </row>
    <row r="560" spans="1:8" ht="15.75">
      <c r="A560" s="421"/>
      <c r="B560" s="422"/>
      <c r="C560" s="82" t="s">
        <v>17</v>
      </c>
      <c r="D560" s="148">
        <v>0</v>
      </c>
      <c r="E560" s="148">
        <f>D560/$D$558*100</f>
        <v>0</v>
      </c>
      <c r="F560" s="148">
        <v>0</v>
      </c>
      <c r="G560" s="148">
        <f>F560/$F$558*100</f>
        <v>0</v>
      </c>
      <c r="H560" s="148" t="s">
        <v>71</v>
      </c>
    </row>
    <row r="561" spans="1:8" ht="15.75">
      <c r="A561" s="421"/>
      <c r="B561" s="422"/>
      <c r="C561" s="82" t="s">
        <v>34</v>
      </c>
      <c r="D561" s="148">
        <v>0</v>
      </c>
      <c r="E561" s="148">
        <f>D561/$D$558*100</f>
        <v>0</v>
      </c>
      <c r="F561" s="148">
        <v>0</v>
      </c>
      <c r="G561" s="148">
        <f>F561/$F$558*100</f>
        <v>0</v>
      </c>
      <c r="H561" s="148" t="s">
        <v>71</v>
      </c>
    </row>
    <row r="562" spans="1:8" ht="15.75">
      <c r="A562" s="421"/>
      <c r="B562" s="422"/>
      <c r="C562" s="82" t="s">
        <v>35</v>
      </c>
      <c r="D562" s="148">
        <v>0</v>
      </c>
      <c r="E562" s="148">
        <f>D562/$D$558*100</f>
        <v>0</v>
      </c>
      <c r="F562" s="148">
        <v>0</v>
      </c>
      <c r="G562" s="148">
        <f>F562/$F$558*100</f>
        <v>0</v>
      </c>
      <c r="H562" s="148" t="s">
        <v>71</v>
      </c>
    </row>
    <row r="563" spans="1:8" ht="15.75">
      <c r="A563" s="421" t="s">
        <v>488</v>
      </c>
      <c r="B563" s="422" t="s">
        <v>369</v>
      </c>
      <c r="C563" s="84" t="s">
        <v>113</v>
      </c>
      <c r="D563" s="129">
        <f>D564+D565+D566+D567</f>
        <v>10117</v>
      </c>
      <c r="E563" s="129">
        <f>E564+E565+E566+E567</f>
        <v>100</v>
      </c>
      <c r="F563" s="129">
        <f>F564+F565+F566+F567</f>
        <v>7307.2</v>
      </c>
      <c r="G563" s="129">
        <f>G564+G565+G566+G567</f>
        <v>100</v>
      </c>
      <c r="H563" s="148">
        <f>F563/D563*100-100</f>
        <v>-27.77305525353367</v>
      </c>
    </row>
    <row r="564" spans="1:8" ht="31.5">
      <c r="A564" s="421"/>
      <c r="B564" s="422"/>
      <c r="C564" s="82" t="s">
        <v>33</v>
      </c>
      <c r="D564" s="148">
        <v>10117</v>
      </c>
      <c r="E564" s="148">
        <f>D564/$D$563*100</f>
        <v>100</v>
      </c>
      <c r="F564" s="148">
        <v>7307.2</v>
      </c>
      <c r="G564" s="148">
        <f>F564/$F$563*100</f>
        <v>100</v>
      </c>
      <c r="H564" s="148">
        <f>F564/D564*100-100</f>
        <v>-27.77305525353367</v>
      </c>
    </row>
    <row r="565" spans="1:8" ht="15.75">
      <c r="A565" s="421"/>
      <c r="B565" s="422"/>
      <c r="C565" s="82" t="s">
        <v>17</v>
      </c>
      <c r="D565" s="148">
        <v>0</v>
      </c>
      <c r="E565" s="148">
        <f>D565/$D$563*100</f>
        <v>0</v>
      </c>
      <c r="F565" s="148">
        <v>0</v>
      </c>
      <c r="G565" s="148">
        <f>F565/$F$563*100</f>
        <v>0</v>
      </c>
      <c r="H565" s="148" t="s">
        <v>71</v>
      </c>
    </row>
    <row r="566" spans="1:8" ht="15.75">
      <c r="A566" s="421"/>
      <c r="B566" s="422"/>
      <c r="C566" s="82" t="s">
        <v>34</v>
      </c>
      <c r="D566" s="148">
        <v>0</v>
      </c>
      <c r="E566" s="148">
        <f>D566/$D$563*100</f>
        <v>0</v>
      </c>
      <c r="F566" s="148">
        <v>0</v>
      </c>
      <c r="G566" s="148">
        <f>F566/$F$563*100</f>
        <v>0</v>
      </c>
      <c r="H566" s="148" t="s">
        <v>71</v>
      </c>
    </row>
    <row r="567" spans="1:8" ht="15.75">
      <c r="A567" s="421"/>
      <c r="B567" s="422"/>
      <c r="C567" s="82" t="s">
        <v>35</v>
      </c>
      <c r="D567" s="148">
        <v>0</v>
      </c>
      <c r="E567" s="148">
        <f>D567/$D$563*100</f>
        <v>0</v>
      </c>
      <c r="F567" s="148">
        <v>0</v>
      </c>
      <c r="G567" s="148">
        <f>F567/$F$563*100</f>
        <v>0</v>
      </c>
      <c r="H567" s="148" t="s">
        <v>71</v>
      </c>
    </row>
    <row r="568" spans="1:8" ht="15.75">
      <c r="A568" s="421" t="s">
        <v>489</v>
      </c>
      <c r="B568" s="422" t="s">
        <v>370</v>
      </c>
      <c r="C568" s="84" t="s">
        <v>113</v>
      </c>
      <c r="D568" s="129">
        <f>D569+D570+D571+D572</f>
        <v>567</v>
      </c>
      <c r="E568" s="129">
        <f>E569+E570+E571+E572</f>
        <v>100</v>
      </c>
      <c r="F568" s="129">
        <f>F569+F570+F571+F572</f>
        <v>257.4</v>
      </c>
      <c r="G568" s="129">
        <f>G569+G570+G571+G572</f>
        <v>100</v>
      </c>
      <c r="H568" s="148">
        <f>F568/D568*100-100</f>
        <v>-54.60317460317461</v>
      </c>
    </row>
    <row r="569" spans="1:8" ht="31.5">
      <c r="A569" s="421"/>
      <c r="B569" s="422"/>
      <c r="C569" s="82" t="s">
        <v>33</v>
      </c>
      <c r="D569" s="148">
        <v>567</v>
      </c>
      <c r="E569" s="148">
        <f>D569/$D$568*100</f>
        <v>100</v>
      </c>
      <c r="F569" s="148">
        <v>257.4</v>
      </c>
      <c r="G569" s="148">
        <f>F569/$F$568*100</f>
        <v>100</v>
      </c>
      <c r="H569" s="148">
        <f>F569/D569*100-100</f>
        <v>-54.60317460317461</v>
      </c>
    </row>
    <row r="570" spans="1:8" ht="15.75">
      <c r="A570" s="421"/>
      <c r="B570" s="422"/>
      <c r="C570" s="82" t="s">
        <v>17</v>
      </c>
      <c r="D570" s="148">
        <v>0</v>
      </c>
      <c r="E570" s="148">
        <f>D570/$D$568*100</f>
        <v>0</v>
      </c>
      <c r="F570" s="148">
        <v>0</v>
      </c>
      <c r="G570" s="148">
        <f>F570/$F$568*100</f>
        <v>0</v>
      </c>
      <c r="H570" s="148" t="s">
        <v>71</v>
      </c>
    </row>
    <row r="571" spans="1:8" ht="15.75">
      <c r="A571" s="421"/>
      <c r="B571" s="422"/>
      <c r="C571" s="82" t="s">
        <v>34</v>
      </c>
      <c r="D571" s="148">
        <v>0</v>
      </c>
      <c r="E571" s="148">
        <f>D571/$D$568*100</f>
        <v>0</v>
      </c>
      <c r="F571" s="148">
        <v>0</v>
      </c>
      <c r="G571" s="148">
        <f>F571/$F$568*100</f>
        <v>0</v>
      </c>
      <c r="H571" s="148" t="s">
        <v>71</v>
      </c>
    </row>
    <row r="572" spans="1:8" ht="15.75">
      <c r="A572" s="421"/>
      <c r="B572" s="422"/>
      <c r="C572" s="82" t="s">
        <v>35</v>
      </c>
      <c r="D572" s="148">
        <v>0</v>
      </c>
      <c r="E572" s="148">
        <f>D572/$D$568*100</f>
        <v>0</v>
      </c>
      <c r="F572" s="148">
        <v>0</v>
      </c>
      <c r="G572" s="148">
        <f>F572/$F$568*100</f>
        <v>0</v>
      </c>
      <c r="H572" s="148" t="s">
        <v>71</v>
      </c>
    </row>
    <row r="573" spans="1:8" ht="15.75">
      <c r="A573" s="421" t="s">
        <v>490</v>
      </c>
      <c r="B573" s="422" t="s">
        <v>371</v>
      </c>
      <c r="C573" s="84" t="s">
        <v>113</v>
      </c>
      <c r="D573" s="129">
        <f>D574+D575+D576+D577</f>
        <v>40332</v>
      </c>
      <c r="E573" s="129">
        <f>E574+E575+E576+E577</f>
        <v>100</v>
      </c>
      <c r="F573" s="129">
        <f>F574+F575+F576+F577</f>
        <v>29731</v>
      </c>
      <c r="G573" s="129">
        <f>G574+G575+G576+G577</f>
        <v>100</v>
      </c>
      <c r="H573" s="148">
        <f>F573/D573*100-100</f>
        <v>-26.284339978181094</v>
      </c>
    </row>
    <row r="574" spans="1:8" ht="31.5">
      <c r="A574" s="421"/>
      <c r="B574" s="422"/>
      <c r="C574" s="82" t="s">
        <v>33</v>
      </c>
      <c r="D574" s="148">
        <v>40332</v>
      </c>
      <c r="E574" s="148">
        <f>D574/$D$573*100</f>
        <v>100</v>
      </c>
      <c r="F574" s="148">
        <v>29731</v>
      </c>
      <c r="G574" s="148">
        <f>F574/$F$573*100</f>
        <v>100</v>
      </c>
      <c r="H574" s="148">
        <f>F574/D574*100-100</f>
        <v>-26.284339978181094</v>
      </c>
    </row>
    <row r="575" spans="1:8" ht="15.75">
      <c r="A575" s="421"/>
      <c r="B575" s="422"/>
      <c r="C575" s="82" t="s">
        <v>17</v>
      </c>
      <c r="D575" s="148">
        <v>0</v>
      </c>
      <c r="E575" s="148">
        <f>D575/$D$573*100</f>
        <v>0</v>
      </c>
      <c r="F575" s="148">
        <v>0</v>
      </c>
      <c r="G575" s="148">
        <f>F575/$F$573*100</f>
        <v>0</v>
      </c>
      <c r="H575" s="148" t="s">
        <v>71</v>
      </c>
    </row>
    <row r="576" spans="1:8" ht="15.75">
      <c r="A576" s="421"/>
      <c r="B576" s="422"/>
      <c r="C576" s="82" t="s">
        <v>34</v>
      </c>
      <c r="D576" s="148">
        <v>0</v>
      </c>
      <c r="E576" s="148">
        <f>D576/$D$573*100</f>
        <v>0</v>
      </c>
      <c r="F576" s="148">
        <v>0</v>
      </c>
      <c r="G576" s="148">
        <f>F576/$F$573*100</f>
        <v>0</v>
      </c>
      <c r="H576" s="148" t="s">
        <v>71</v>
      </c>
    </row>
    <row r="577" spans="1:8" ht="15.75">
      <c r="A577" s="421"/>
      <c r="B577" s="422"/>
      <c r="C577" s="82" t="s">
        <v>35</v>
      </c>
      <c r="D577" s="148">
        <v>0</v>
      </c>
      <c r="E577" s="148">
        <f>D577/$D$573*100</f>
        <v>0</v>
      </c>
      <c r="F577" s="148">
        <v>0</v>
      </c>
      <c r="G577" s="148">
        <f>F577/$F$573*100</f>
        <v>0</v>
      </c>
      <c r="H577" s="148" t="s">
        <v>71</v>
      </c>
    </row>
    <row r="578" spans="1:8" s="109" customFormat="1" ht="15.75" customHeight="1">
      <c r="A578" s="467">
        <v>5</v>
      </c>
      <c r="B578" s="457" t="s">
        <v>736</v>
      </c>
      <c r="C578" s="185" t="s">
        <v>113</v>
      </c>
      <c r="D578" s="119">
        <f>D579+D580+D581+D582</f>
        <v>610225.2</v>
      </c>
      <c r="E578" s="119">
        <f>E579+E580+E581+E582</f>
        <v>100.00000000000001</v>
      </c>
      <c r="F578" s="119">
        <f>F579+F580+F581+F582-0.05</f>
        <v>421682.99999999994</v>
      </c>
      <c r="G578" s="119">
        <f>G579+G580+G581+G582</f>
        <v>100.00001185724824</v>
      </c>
      <c r="H578" s="119">
        <f aca="true" t="shared" si="5" ref="H578:H586">F578/D578*100-100</f>
        <v>-30.897150756802574</v>
      </c>
    </row>
    <row r="579" spans="1:8" s="109" customFormat="1" ht="31.5">
      <c r="A579" s="468"/>
      <c r="B579" s="458"/>
      <c r="C579" s="185" t="s">
        <v>33</v>
      </c>
      <c r="D579" s="119">
        <f>D584+D784+D804+D824+D844</f>
        <v>35932</v>
      </c>
      <c r="E579" s="119">
        <f>D579/D578*100</f>
        <v>5.888317952126527</v>
      </c>
      <c r="F579" s="119">
        <f>F584+F784+F804+F824+F844</f>
        <v>24794.670000000002</v>
      </c>
      <c r="G579" s="119">
        <f>F579/F578*100</f>
        <v>5.879931133102356</v>
      </c>
      <c r="H579" s="119">
        <f t="shared" si="5"/>
        <v>-30.995574974952675</v>
      </c>
    </row>
    <row r="580" spans="1:8" s="109" customFormat="1" ht="15.75">
      <c r="A580" s="468"/>
      <c r="B580" s="458"/>
      <c r="C580" s="185" t="s">
        <v>34</v>
      </c>
      <c r="D580" s="119">
        <f>D585+D775+D785+D805+D825+D845</f>
        <v>370403.2</v>
      </c>
      <c r="E580" s="119">
        <f>D580/D578*100</f>
        <v>60.69942703120095</v>
      </c>
      <c r="F580" s="119">
        <f>F585+F775+F785+F805+F825+F845</f>
        <v>251928.12</v>
      </c>
      <c r="G580" s="119">
        <f>F580/F578*100</f>
        <v>59.74348503496704</v>
      </c>
      <c r="H580" s="119">
        <f t="shared" si="5"/>
        <v>-31.985436410916535</v>
      </c>
    </row>
    <row r="581" spans="1:8" s="109" customFormat="1" ht="15.75">
      <c r="A581" s="468"/>
      <c r="B581" s="458"/>
      <c r="C581" s="185" t="s">
        <v>17</v>
      </c>
      <c r="D581" s="119">
        <f>D586+D776+D786+D806+D826+D846</f>
        <v>197480</v>
      </c>
      <c r="E581" s="119">
        <f>D581/D578*100</f>
        <v>32.3618231433248</v>
      </c>
      <c r="F581" s="119">
        <f>F586+F776+F786+F806+F826+F846</f>
        <v>140835.53</v>
      </c>
      <c r="G581" s="119">
        <f>F581/F578*100</f>
        <v>33.398436740395034</v>
      </c>
      <c r="H581" s="119">
        <f t="shared" si="5"/>
        <v>-28.683648977111602</v>
      </c>
    </row>
    <row r="582" spans="1:8" s="109" customFormat="1" ht="15.75">
      <c r="A582" s="469"/>
      <c r="B582" s="459"/>
      <c r="C582" s="185" t="s">
        <v>35</v>
      </c>
      <c r="D582" s="119">
        <f>D587+D777+D787+D807+D827+D847</f>
        <v>6410</v>
      </c>
      <c r="E582" s="119">
        <f>D582/D578*100</f>
        <v>1.0504318733477414</v>
      </c>
      <c r="F582" s="119">
        <f>F587+F777+F787+F807+F827+F847</f>
        <v>4124.73</v>
      </c>
      <c r="G582" s="119">
        <f>F582/F578*100</f>
        <v>0.978158948783802</v>
      </c>
      <c r="H582" s="119">
        <f t="shared" si="5"/>
        <v>-35.65163806552263</v>
      </c>
    </row>
    <row r="583" spans="1:8" s="109" customFormat="1" ht="15.75" customHeight="1">
      <c r="A583" s="470" t="s">
        <v>197</v>
      </c>
      <c r="B583" s="460" t="s">
        <v>1008</v>
      </c>
      <c r="C583" s="186" t="s">
        <v>113</v>
      </c>
      <c r="D583" s="120">
        <f>D584+D585+D586+D587</f>
        <v>452219</v>
      </c>
      <c r="E583" s="120">
        <f>E584+E585+E586+E587</f>
        <v>100</v>
      </c>
      <c r="F583" s="120">
        <f>F584+F585+F586+F587</f>
        <v>308539.86</v>
      </c>
      <c r="G583" s="120">
        <f>G584+G585+G586+G587</f>
        <v>100</v>
      </c>
      <c r="H583" s="120">
        <f t="shared" si="5"/>
        <v>-31.772026385445997</v>
      </c>
    </row>
    <row r="584" spans="1:8" s="109" customFormat="1" ht="31.5">
      <c r="A584" s="470"/>
      <c r="B584" s="461"/>
      <c r="C584" s="186" t="s">
        <v>33</v>
      </c>
      <c r="D584" s="120">
        <f>D589+D594+D599+D604+D609+D614+D619+D624+D629+D634+D639+D644+D654+D659+D664+D669+D674+D679+D684+D689+D694+D699+D709+D714+D719+D724+D729+D734+D739+D749+D754+D759+D764+D769</f>
        <v>29774</v>
      </c>
      <c r="E584" s="120">
        <f>D584/D583*100</f>
        <v>6.583978116797392</v>
      </c>
      <c r="F584" s="120">
        <f>F589+F594+F599+F604+F609+F614+F619+F624+F629+F634+F639+F644+F654+F659+F664+F669+F674+F679+F684+F689+F694+F699+F709+F714+F719+F724+F729+F734+F739+F749+F754+F759+F769</f>
        <v>20880.72</v>
      </c>
      <c r="G584" s="120">
        <f>F584/F583*100</f>
        <v>6.767592362296399</v>
      </c>
      <c r="H584" s="120">
        <f t="shared" si="5"/>
        <v>-29.86928192382615</v>
      </c>
    </row>
    <row r="585" spans="1:8" s="109" customFormat="1" ht="15.75">
      <c r="A585" s="470"/>
      <c r="B585" s="461"/>
      <c r="C585" s="186" t="s">
        <v>34</v>
      </c>
      <c r="D585" s="120">
        <f>D590+D595+D600+D605+D610+D615+D620+D625+D630+D635+D640+D645+D650+D655+D660+D665+D670+D675+D680+D685+D690+D695+D700+D705+D710+D715+D720+D725+D730+D735+D740+D745+D750+D755+D760+D765+D770</f>
        <v>227509</v>
      </c>
      <c r="E585" s="120">
        <f>D585/D583*100</f>
        <v>50.309473949568684</v>
      </c>
      <c r="F585" s="120">
        <f>F590+F595+F600+F605+F610+F615+F620+F625+F630+F635+F640+F645+F650+F655+F660+F665+F670+F675+F680+F685+F690+F695+F700+F705+F710+F715+F720+F725+F730+F735+F740+F745+F750+F755+F760+F765+F770</f>
        <v>156451.58000000002</v>
      </c>
      <c r="G585" s="120">
        <f>F585/F583*100</f>
        <v>50.70708854278991</v>
      </c>
      <c r="H585" s="120">
        <f t="shared" si="5"/>
        <v>-31.23279518612449</v>
      </c>
    </row>
    <row r="586" spans="1:8" s="109" customFormat="1" ht="15.75">
      <c r="A586" s="470"/>
      <c r="B586" s="461"/>
      <c r="C586" s="186" t="s">
        <v>17</v>
      </c>
      <c r="D586" s="120">
        <f>D591+D596+D601+D606+D611+D616+D621+D626+D631+D636+D641+D646+D651+D656+D661+D666+D671+D676+D681+D686+D691+D696+D701+D706+D711+D716+D721+D726+D731+D736+D741+D746+D751+D756+D761+D766+D771</f>
        <v>194936</v>
      </c>
      <c r="E586" s="120">
        <f>D586/D583*100</f>
        <v>43.10654793363393</v>
      </c>
      <c r="F586" s="120">
        <f>F591+F596+F601+F606+F611+F616+F621+F626+F631+F636+F641+F646+F651+F656+F661+F666+F671+F676+F681+F686+F691+F696+F701+F706+F711+F716+F721+F726+F731+F736+F741+F746+F751+F756+F761+F771</f>
        <v>131207.56</v>
      </c>
      <c r="G586" s="120">
        <f>F586/F583*100</f>
        <v>42.5253190949137</v>
      </c>
      <c r="H586" s="120">
        <f t="shared" si="5"/>
        <v>-32.691980957852834</v>
      </c>
    </row>
    <row r="587" spans="1:8" s="109" customFormat="1" ht="15.75">
      <c r="A587" s="470"/>
      <c r="B587" s="462"/>
      <c r="C587" s="186" t="s">
        <v>35</v>
      </c>
      <c r="D587" s="120">
        <f>D592+D597+D602+D607+D612+D617+D622+D627+D632+D637+D642+D647+D652+D657+D662+D667+D672+D677+D682+D687+D692+D697+D702+D707+D712+D717+D722+D727++D732+D737+D742+D747+D752+D757+D762+D767+D772</f>
        <v>0</v>
      </c>
      <c r="E587" s="120">
        <f>D587/D583*100</f>
        <v>0</v>
      </c>
      <c r="F587" s="120">
        <f>F592+F597+F602+F607+F612+F617+F622+F627+F632+F637+F642+F647+F652+F657+F662+F667+F672+F677+F682+F687+F692+F697+F702+F707+F712+F717+F722+F727++F732+F737+F742+F747+F752+F757+F762+F772</f>
        <v>0</v>
      </c>
      <c r="G587" s="120">
        <f>F587/F583*100</f>
        <v>0</v>
      </c>
      <c r="H587" s="120" t="s">
        <v>71</v>
      </c>
    </row>
    <row r="588" spans="1:8" s="109" customFormat="1" ht="15.75" customHeight="1">
      <c r="A588" s="452" t="s">
        <v>491</v>
      </c>
      <c r="B588" s="463" t="s">
        <v>1009</v>
      </c>
      <c r="C588" s="110" t="s">
        <v>113</v>
      </c>
      <c r="D588" s="113">
        <f>D589+D590+D591+D592</f>
        <v>137178</v>
      </c>
      <c r="E588" s="114">
        <f>E589+E590+E591+E592</f>
        <v>100</v>
      </c>
      <c r="F588" s="114">
        <f>F589+F590+F591+F592</f>
        <v>71954.3</v>
      </c>
      <c r="G588" s="114">
        <f>G589+G590+G591+G592</f>
        <v>100</v>
      </c>
      <c r="H588" s="114">
        <f>F588/D588*100-100</f>
        <v>-47.5467640583767</v>
      </c>
    </row>
    <row r="589" spans="1:8" s="109" customFormat="1" ht="31.5">
      <c r="A589" s="452"/>
      <c r="B589" s="455"/>
      <c r="C589" s="110" t="s">
        <v>33</v>
      </c>
      <c r="D589" s="113">
        <v>0</v>
      </c>
      <c r="E589" s="114">
        <f>D589/D588*100</f>
        <v>0</v>
      </c>
      <c r="F589" s="114">
        <v>0</v>
      </c>
      <c r="G589" s="114">
        <f>F589/F588*100</f>
        <v>0</v>
      </c>
      <c r="H589" s="114" t="s">
        <v>71</v>
      </c>
    </row>
    <row r="590" spans="1:8" s="109" customFormat="1" ht="15.75">
      <c r="A590" s="452"/>
      <c r="B590" s="455"/>
      <c r="C590" s="183" t="s">
        <v>34</v>
      </c>
      <c r="D590" s="115">
        <v>0</v>
      </c>
      <c r="E590" s="114">
        <f>D590/D588*100</f>
        <v>0</v>
      </c>
      <c r="F590" s="114">
        <v>0</v>
      </c>
      <c r="G590" s="114">
        <f>F590/F588*100</f>
        <v>0</v>
      </c>
      <c r="H590" s="114" t="s">
        <v>71</v>
      </c>
    </row>
    <row r="591" spans="1:8" s="109" customFormat="1" ht="15.75">
      <c r="A591" s="452"/>
      <c r="B591" s="455"/>
      <c r="C591" s="183" t="s">
        <v>17</v>
      </c>
      <c r="D591" s="115">
        <v>137178</v>
      </c>
      <c r="E591" s="114">
        <f>D591/D588*100</f>
        <v>100</v>
      </c>
      <c r="F591" s="114">
        <v>71954.3</v>
      </c>
      <c r="G591" s="114">
        <f>F591/F588*100</f>
        <v>100</v>
      </c>
      <c r="H591" s="114">
        <f>F591/D591*100-100</f>
        <v>-47.5467640583767</v>
      </c>
    </row>
    <row r="592" spans="1:8" s="109" customFormat="1" ht="15.75">
      <c r="A592" s="453"/>
      <c r="B592" s="456"/>
      <c r="C592" s="183" t="s">
        <v>35</v>
      </c>
      <c r="D592" s="115">
        <v>0</v>
      </c>
      <c r="E592" s="114">
        <f>D592/D588*100</f>
        <v>0</v>
      </c>
      <c r="F592" s="114">
        <v>0</v>
      </c>
      <c r="G592" s="114">
        <f>F592/F588*100</f>
        <v>0</v>
      </c>
      <c r="H592" s="114" t="s">
        <v>71</v>
      </c>
    </row>
    <row r="593" spans="1:8" s="109" customFormat="1" ht="15.75" customHeight="1">
      <c r="A593" s="452" t="s">
        <v>492</v>
      </c>
      <c r="B593" s="463" t="s">
        <v>1010</v>
      </c>
      <c r="C593" s="110" t="s">
        <v>113</v>
      </c>
      <c r="D593" s="115">
        <f>D594+D595+D596+D597</f>
        <v>54370</v>
      </c>
      <c r="E593" s="114">
        <f>E594+E595+E596+E597</f>
        <v>100</v>
      </c>
      <c r="F593" s="114">
        <f>F594+F595+F596+F597</f>
        <v>39564.5</v>
      </c>
      <c r="G593" s="114">
        <f>G594+G595+G596+G597</f>
        <v>100</v>
      </c>
      <c r="H593" s="114">
        <f>F593/D593*100-100</f>
        <v>-27.2310097480228</v>
      </c>
    </row>
    <row r="594" spans="1:8" s="109" customFormat="1" ht="31.5">
      <c r="A594" s="452"/>
      <c r="B594" s="455"/>
      <c r="C594" s="183" t="s">
        <v>33</v>
      </c>
      <c r="D594" s="115">
        <v>0</v>
      </c>
      <c r="E594" s="114">
        <f>D594/D593*100</f>
        <v>0</v>
      </c>
      <c r="F594" s="114">
        <v>0</v>
      </c>
      <c r="G594" s="114">
        <f>F594/F593*100</f>
        <v>0</v>
      </c>
      <c r="H594" s="114" t="s">
        <v>71</v>
      </c>
    </row>
    <row r="595" spans="1:8" s="109" customFormat="1" ht="15.75">
      <c r="A595" s="452"/>
      <c r="B595" s="455"/>
      <c r="C595" s="183" t="s">
        <v>34</v>
      </c>
      <c r="D595" s="115">
        <v>54370</v>
      </c>
      <c r="E595" s="114">
        <f>D595/D593*100</f>
        <v>100</v>
      </c>
      <c r="F595" s="114">
        <v>39564.5</v>
      </c>
      <c r="G595" s="114">
        <f>F595/F593*100</f>
        <v>100</v>
      </c>
      <c r="H595" s="114">
        <f>F595/D595*100-100</f>
        <v>-27.2310097480228</v>
      </c>
    </row>
    <row r="596" spans="1:8" s="109" customFormat="1" ht="15.75">
      <c r="A596" s="452"/>
      <c r="B596" s="455"/>
      <c r="C596" s="183" t="s">
        <v>17</v>
      </c>
      <c r="D596" s="115">
        <v>0</v>
      </c>
      <c r="E596" s="114">
        <f>D596/D593*100</f>
        <v>0</v>
      </c>
      <c r="F596" s="114">
        <v>0</v>
      </c>
      <c r="G596" s="114">
        <f>F596/F593*100</f>
        <v>0</v>
      </c>
      <c r="H596" s="114" t="s">
        <v>71</v>
      </c>
    </row>
    <row r="597" spans="1:8" s="109" customFormat="1" ht="15.75">
      <c r="A597" s="453"/>
      <c r="B597" s="456"/>
      <c r="C597" s="183" t="s">
        <v>35</v>
      </c>
      <c r="D597" s="115">
        <v>0</v>
      </c>
      <c r="E597" s="114">
        <f>D597/D593*100</f>
        <v>0</v>
      </c>
      <c r="F597" s="114">
        <v>0</v>
      </c>
      <c r="G597" s="114">
        <f>F597/F593*100</f>
        <v>0</v>
      </c>
      <c r="H597" s="114" t="s">
        <v>71</v>
      </c>
    </row>
    <row r="598" spans="1:8" s="109" customFormat="1" ht="15.75" customHeight="1">
      <c r="A598" s="452" t="s">
        <v>493</v>
      </c>
      <c r="B598" s="454" t="s">
        <v>1011</v>
      </c>
      <c r="C598" s="110" t="s">
        <v>113</v>
      </c>
      <c r="D598" s="115">
        <f>D599+D600+D601+D602</f>
        <v>1558</v>
      </c>
      <c r="E598" s="114">
        <f>E599+E600+E601+E602</f>
        <v>100</v>
      </c>
      <c r="F598" s="114">
        <f>F599+F600+F601+F602</f>
        <v>1271.8</v>
      </c>
      <c r="G598" s="114">
        <f>G599+G600+G601+G602</f>
        <v>100</v>
      </c>
      <c r="H598" s="114">
        <f>F598/D598*100-100</f>
        <v>-18.369704749679087</v>
      </c>
    </row>
    <row r="599" spans="1:8" s="109" customFormat="1" ht="31.5">
      <c r="A599" s="452"/>
      <c r="B599" s="455"/>
      <c r="C599" s="183" t="s">
        <v>33</v>
      </c>
      <c r="D599" s="115">
        <v>0</v>
      </c>
      <c r="E599" s="114">
        <f>D599/D598*100</f>
        <v>0</v>
      </c>
      <c r="F599" s="114">
        <v>0</v>
      </c>
      <c r="G599" s="114">
        <f>F599/F598*100</f>
        <v>0</v>
      </c>
      <c r="H599" s="114" t="s">
        <v>71</v>
      </c>
    </row>
    <row r="600" spans="1:8" s="109" customFormat="1" ht="24.75" customHeight="1">
      <c r="A600" s="452"/>
      <c r="B600" s="455"/>
      <c r="C600" s="183" t="s">
        <v>34</v>
      </c>
      <c r="D600" s="115">
        <v>1558</v>
      </c>
      <c r="E600" s="114">
        <f>D600/D598*100</f>
        <v>100</v>
      </c>
      <c r="F600" s="114">
        <v>1271.8</v>
      </c>
      <c r="G600" s="114">
        <f>F600/F598*100</f>
        <v>100</v>
      </c>
      <c r="H600" s="114">
        <f>F600/D600*100-100</f>
        <v>-18.369704749679087</v>
      </c>
    </row>
    <row r="601" spans="1:8" s="109" customFormat="1" ht="20.25" customHeight="1">
      <c r="A601" s="452"/>
      <c r="B601" s="455"/>
      <c r="C601" s="183" t="s">
        <v>17</v>
      </c>
      <c r="D601" s="115">
        <v>0</v>
      </c>
      <c r="E601" s="114">
        <f>D601/D598*100</f>
        <v>0</v>
      </c>
      <c r="F601" s="114">
        <v>0</v>
      </c>
      <c r="G601" s="114">
        <f>F601/F598*100</f>
        <v>0</v>
      </c>
      <c r="H601" s="114" t="s">
        <v>71</v>
      </c>
    </row>
    <row r="602" spans="1:8" s="109" customFormat="1" ht="18.75" customHeight="1">
      <c r="A602" s="453"/>
      <c r="B602" s="456"/>
      <c r="C602" s="183" t="s">
        <v>35</v>
      </c>
      <c r="D602" s="115">
        <v>0</v>
      </c>
      <c r="E602" s="114">
        <f>D602/D598*100</f>
        <v>0</v>
      </c>
      <c r="F602" s="114">
        <v>0</v>
      </c>
      <c r="G602" s="114">
        <f>F602/F598*100</f>
        <v>0</v>
      </c>
      <c r="H602" s="114" t="s">
        <v>71</v>
      </c>
    </row>
    <row r="603" spans="1:8" s="109" customFormat="1" ht="15.75" customHeight="1">
      <c r="A603" s="452" t="s">
        <v>1066</v>
      </c>
      <c r="B603" s="463" t="s">
        <v>1012</v>
      </c>
      <c r="C603" s="110" t="s">
        <v>113</v>
      </c>
      <c r="D603" s="115">
        <f>D604+D605+D606+D607</f>
        <v>7301</v>
      </c>
      <c r="E603" s="114">
        <f>E604+E605+E606+E607</f>
        <v>100</v>
      </c>
      <c r="F603" s="114">
        <f>F604+F605+F606+F607</f>
        <v>6016.2</v>
      </c>
      <c r="G603" s="114">
        <f>G604+G605+G606+G607</f>
        <v>100</v>
      </c>
      <c r="H603" s="114">
        <f>F603/D603*100-100</f>
        <v>-17.597589371319003</v>
      </c>
    </row>
    <row r="604" spans="1:8" s="109" customFormat="1" ht="31.5">
      <c r="A604" s="452"/>
      <c r="B604" s="455"/>
      <c r="C604" s="183" t="s">
        <v>33</v>
      </c>
      <c r="D604" s="115">
        <v>0</v>
      </c>
      <c r="E604" s="114">
        <f>D604/D603*100</f>
        <v>0</v>
      </c>
      <c r="F604" s="114">
        <v>0</v>
      </c>
      <c r="G604" s="114">
        <f>F604/F603*100</f>
        <v>0</v>
      </c>
      <c r="H604" s="114" t="s">
        <v>71</v>
      </c>
    </row>
    <row r="605" spans="1:8" s="109" customFormat="1" ht="15.75">
      <c r="A605" s="452"/>
      <c r="B605" s="455"/>
      <c r="C605" s="183" t="s">
        <v>34</v>
      </c>
      <c r="D605" s="115">
        <v>7301</v>
      </c>
      <c r="E605" s="114">
        <f>D605/D603*100</f>
        <v>100</v>
      </c>
      <c r="F605" s="114">
        <v>6016.2</v>
      </c>
      <c r="G605" s="114">
        <f>F605/F603*100</f>
        <v>100</v>
      </c>
      <c r="H605" s="114">
        <f>F605/D605*100-100</f>
        <v>-17.597589371319003</v>
      </c>
    </row>
    <row r="606" spans="1:8" s="109" customFormat="1" ht="15.75">
      <c r="A606" s="452"/>
      <c r="B606" s="455"/>
      <c r="C606" s="183" t="s">
        <v>17</v>
      </c>
      <c r="D606" s="115">
        <v>0</v>
      </c>
      <c r="E606" s="114">
        <f>D606/D603*100</f>
        <v>0</v>
      </c>
      <c r="F606" s="114">
        <v>0</v>
      </c>
      <c r="G606" s="114">
        <f>F606/F603*100</f>
        <v>0</v>
      </c>
      <c r="H606" s="114" t="s">
        <v>71</v>
      </c>
    </row>
    <row r="607" spans="1:8" s="109" customFormat="1" ht="15.75">
      <c r="A607" s="453"/>
      <c r="B607" s="456"/>
      <c r="C607" s="183" t="s">
        <v>35</v>
      </c>
      <c r="D607" s="115">
        <v>0</v>
      </c>
      <c r="E607" s="114">
        <f>D607/D603*100</f>
        <v>0</v>
      </c>
      <c r="F607" s="114">
        <v>0</v>
      </c>
      <c r="G607" s="114">
        <f>F607/F603*100</f>
        <v>0</v>
      </c>
      <c r="H607" s="114" t="s">
        <v>71</v>
      </c>
    </row>
    <row r="608" spans="1:8" s="109" customFormat="1" ht="15.75" customHeight="1">
      <c r="A608" s="452" t="s">
        <v>1067</v>
      </c>
      <c r="B608" s="463" t="s">
        <v>1013</v>
      </c>
      <c r="C608" s="110" t="s">
        <v>113</v>
      </c>
      <c r="D608" s="115">
        <f>D609+D610+D611+D612</f>
        <v>4951</v>
      </c>
      <c r="E608" s="114">
        <f>E609+E610+E611+E612</f>
        <v>100</v>
      </c>
      <c r="F608" s="114">
        <f>F609+F610+F611+F612</f>
        <v>3703.3</v>
      </c>
      <c r="G608" s="114">
        <f>G609+G610+G611+G612</f>
        <v>100</v>
      </c>
      <c r="H608" s="114">
        <f>F608/D608*100-100</f>
        <v>-25.200969501110876</v>
      </c>
    </row>
    <row r="609" spans="1:8" s="109" customFormat="1" ht="31.5">
      <c r="A609" s="452"/>
      <c r="B609" s="455"/>
      <c r="C609" s="183" t="s">
        <v>33</v>
      </c>
      <c r="D609" s="115">
        <v>0</v>
      </c>
      <c r="E609" s="114">
        <f>D609/D608*100</f>
        <v>0</v>
      </c>
      <c r="F609" s="114">
        <v>0</v>
      </c>
      <c r="G609" s="114">
        <f>F609/F608*100</f>
        <v>0</v>
      </c>
      <c r="H609" s="114" t="s">
        <v>71</v>
      </c>
    </row>
    <row r="610" spans="1:8" s="109" customFormat="1" ht="15.75">
      <c r="A610" s="452"/>
      <c r="B610" s="455"/>
      <c r="C610" s="183" t="s">
        <v>34</v>
      </c>
      <c r="D610" s="115">
        <v>4951</v>
      </c>
      <c r="E610" s="114">
        <f>D610/D608*100</f>
        <v>100</v>
      </c>
      <c r="F610" s="114">
        <v>3703.3</v>
      </c>
      <c r="G610" s="114">
        <f>F610/F608*100</f>
        <v>100</v>
      </c>
      <c r="H610" s="114">
        <f>F610/D610*100-100</f>
        <v>-25.200969501110876</v>
      </c>
    </row>
    <row r="611" spans="1:8" s="109" customFormat="1" ht="15.75">
      <c r="A611" s="452"/>
      <c r="B611" s="455"/>
      <c r="C611" s="183" t="s">
        <v>17</v>
      </c>
      <c r="D611" s="115">
        <v>0</v>
      </c>
      <c r="E611" s="114">
        <f>D611/D608*100</f>
        <v>0</v>
      </c>
      <c r="F611" s="114">
        <v>0</v>
      </c>
      <c r="G611" s="114">
        <f>F611/F608*100</f>
        <v>0</v>
      </c>
      <c r="H611" s="114" t="s">
        <v>71</v>
      </c>
    </row>
    <row r="612" spans="1:8" s="109" customFormat="1" ht="15.75">
      <c r="A612" s="453"/>
      <c r="B612" s="456"/>
      <c r="C612" s="183" t="s">
        <v>35</v>
      </c>
      <c r="D612" s="115">
        <v>0</v>
      </c>
      <c r="E612" s="114">
        <f>D612/D608*100</f>
        <v>0</v>
      </c>
      <c r="F612" s="114">
        <v>0</v>
      </c>
      <c r="G612" s="114">
        <f>F612/F608*100</f>
        <v>0</v>
      </c>
      <c r="H612" s="114" t="s">
        <v>71</v>
      </c>
    </row>
    <row r="613" spans="1:8" s="109" customFormat="1" ht="15.75" customHeight="1">
      <c r="A613" s="452" t="s">
        <v>1068</v>
      </c>
      <c r="B613" s="463" t="s">
        <v>1014</v>
      </c>
      <c r="C613" s="110" t="s">
        <v>113</v>
      </c>
      <c r="D613" s="115">
        <f>D614+D615+D616+D617</f>
        <v>8410</v>
      </c>
      <c r="E613" s="114">
        <f>E614+E615+E616+E617</f>
        <v>100</v>
      </c>
      <c r="F613" s="114">
        <f>F614+F615+F616+F617</f>
        <v>5618.6</v>
      </c>
      <c r="G613" s="114">
        <f>G614+G615+G616+G617</f>
        <v>100</v>
      </c>
      <c r="H613" s="114">
        <f>F613/D613*100-100</f>
        <v>-33.19143876337692</v>
      </c>
    </row>
    <row r="614" spans="1:8" s="109" customFormat="1" ht="31.5">
      <c r="A614" s="452"/>
      <c r="B614" s="455"/>
      <c r="C614" s="183" t="s">
        <v>33</v>
      </c>
      <c r="D614" s="115">
        <v>0</v>
      </c>
      <c r="E614" s="114">
        <f>D614/D613*100</f>
        <v>0</v>
      </c>
      <c r="F614" s="114">
        <v>0</v>
      </c>
      <c r="G614" s="114">
        <f>F614/F613*100</f>
        <v>0</v>
      </c>
      <c r="H614" s="114" t="s">
        <v>71</v>
      </c>
    </row>
    <row r="615" spans="1:8" s="109" customFormat="1" ht="15.75">
      <c r="A615" s="452"/>
      <c r="B615" s="455"/>
      <c r="C615" s="183" t="s">
        <v>34</v>
      </c>
      <c r="D615" s="115">
        <v>8410</v>
      </c>
      <c r="E615" s="114">
        <f>D615/D613*100</f>
        <v>100</v>
      </c>
      <c r="F615" s="114">
        <v>5618.6</v>
      </c>
      <c r="G615" s="114">
        <f>F615/F613*100</f>
        <v>100</v>
      </c>
      <c r="H615" s="114">
        <f>F615/D615*100-100</f>
        <v>-33.19143876337692</v>
      </c>
    </row>
    <row r="616" spans="1:8" s="109" customFormat="1" ht="15.75">
      <c r="A616" s="452"/>
      <c r="B616" s="455"/>
      <c r="C616" s="183" t="s">
        <v>17</v>
      </c>
      <c r="D616" s="115">
        <v>0</v>
      </c>
      <c r="E616" s="114">
        <f>D616/D613*100</f>
        <v>0</v>
      </c>
      <c r="F616" s="114">
        <v>0</v>
      </c>
      <c r="G616" s="114">
        <f>F616/F613*100</f>
        <v>0</v>
      </c>
      <c r="H616" s="114" t="s">
        <v>71</v>
      </c>
    </row>
    <row r="617" spans="1:8" s="109" customFormat="1" ht="15.75">
      <c r="A617" s="453"/>
      <c r="B617" s="456"/>
      <c r="C617" s="183" t="s">
        <v>35</v>
      </c>
      <c r="D617" s="115">
        <v>0</v>
      </c>
      <c r="E617" s="114">
        <f>D617/D613*100</f>
        <v>0</v>
      </c>
      <c r="F617" s="114">
        <v>0</v>
      </c>
      <c r="G617" s="114">
        <f>F617/F613*100</f>
        <v>0</v>
      </c>
      <c r="H617" s="114" t="s">
        <v>71</v>
      </c>
    </row>
    <row r="618" spans="1:8" s="56" customFormat="1" ht="15" customHeight="1">
      <c r="A618" s="452" t="s">
        <v>1069</v>
      </c>
      <c r="B618" s="464" t="s">
        <v>1015</v>
      </c>
      <c r="C618" s="110" t="s">
        <v>113</v>
      </c>
      <c r="D618" s="115">
        <f>D619+D620+D621+D622</f>
        <v>49</v>
      </c>
      <c r="E618" s="114">
        <f>E619+E620+E621+E622</f>
        <v>100</v>
      </c>
      <c r="F618" s="114">
        <f>F619+F620+F621+F622</f>
        <v>19.06</v>
      </c>
      <c r="G618" s="114">
        <f>G619+G620+G621+G622</f>
        <v>100</v>
      </c>
      <c r="H618" s="114">
        <f>F618/D618*100-100</f>
        <v>-61.10204081632653</v>
      </c>
    </row>
    <row r="619" spans="1:8" s="56" customFormat="1" ht="31.5">
      <c r="A619" s="452"/>
      <c r="B619" s="465"/>
      <c r="C619" s="183" t="s">
        <v>33</v>
      </c>
      <c r="D619" s="115">
        <v>0</v>
      </c>
      <c r="E619" s="114">
        <f>D619/D618*100</f>
        <v>0</v>
      </c>
      <c r="F619" s="114">
        <v>0</v>
      </c>
      <c r="G619" s="114">
        <f>F619/F618*100</f>
        <v>0</v>
      </c>
      <c r="H619" s="114" t="s">
        <v>71</v>
      </c>
    </row>
    <row r="620" spans="1:8" s="56" customFormat="1" ht="22.5" customHeight="1">
      <c r="A620" s="452"/>
      <c r="B620" s="465"/>
      <c r="C620" s="183" t="s">
        <v>34</v>
      </c>
      <c r="D620" s="115">
        <v>0</v>
      </c>
      <c r="E620" s="114">
        <f>D620/D618*100</f>
        <v>0</v>
      </c>
      <c r="F620" s="114">
        <v>0</v>
      </c>
      <c r="G620" s="114">
        <f>F620/F618*100</f>
        <v>0</v>
      </c>
      <c r="H620" s="114" t="s">
        <v>71</v>
      </c>
    </row>
    <row r="621" spans="1:8" s="56" customFormat="1" ht="21" customHeight="1">
      <c r="A621" s="452"/>
      <c r="B621" s="465"/>
      <c r="C621" s="183" t="s">
        <v>17</v>
      </c>
      <c r="D621" s="115">
        <v>49</v>
      </c>
      <c r="E621" s="114">
        <f>D621/D618*100</f>
        <v>100</v>
      </c>
      <c r="F621" s="114">
        <v>19.06</v>
      </c>
      <c r="G621" s="114">
        <f>F621/F618*100</f>
        <v>100</v>
      </c>
      <c r="H621" s="114">
        <f>F621/D621*100-100</f>
        <v>-61.10204081632653</v>
      </c>
    </row>
    <row r="622" spans="1:8" s="56" customFormat="1" ht="22.5" customHeight="1">
      <c r="A622" s="453"/>
      <c r="B622" s="466"/>
      <c r="C622" s="183" t="s">
        <v>35</v>
      </c>
      <c r="D622" s="115"/>
      <c r="E622" s="114">
        <f>D622/D618*100</f>
        <v>0</v>
      </c>
      <c r="F622" s="114"/>
      <c r="G622" s="114">
        <f>F622/F618*100</f>
        <v>0</v>
      </c>
      <c r="H622" s="114" t="s">
        <v>71</v>
      </c>
    </row>
    <row r="623" spans="1:8" s="56" customFormat="1" ht="15" customHeight="1">
      <c r="A623" s="425" t="s">
        <v>1070</v>
      </c>
      <c r="B623" s="471" t="s">
        <v>1017</v>
      </c>
      <c r="C623" s="110" t="s">
        <v>113</v>
      </c>
      <c r="D623" s="115">
        <f>D624+D625+D626+D627</f>
        <v>19614</v>
      </c>
      <c r="E623" s="114">
        <f>E624+E625+E626+E627</f>
        <v>100</v>
      </c>
      <c r="F623" s="114">
        <f>F624+F625+F626+F627</f>
        <v>19040.31</v>
      </c>
      <c r="G623" s="114">
        <f>G624+G625+G626+G627</f>
        <v>100</v>
      </c>
      <c r="H623" s="114">
        <f>F623/D623*100-100</f>
        <v>-2.9249005812175</v>
      </c>
    </row>
    <row r="624" spans="1:8" s="56" customFormat="1" ht="31.5">
      <c r="A624" s="426"/>
      <c r="B624" s="472"/>
      <c r="C624" s="183" t="s">
        <v>33</v>
      </c>
      <c r="D624" s="115">
        <v>0</v>
      </c>
      <c r="E624" s="114">
        <f>D624/D623*100</f>
        <v>0</v>
      </c>
      <c r="F624" s="114">
        <v>0</v>
      </c>
      <c r="G624" s="114">
        <f>F624/F623*100</f>
        <v>0</v>
      </c>
      <c r="H624" s="114" t="s">
        <v>71</v>
      </c>
    </row>
    <row r="625" spans="1:8" s="56" customFormat="1" ht="15.75">
      <c r="A625" s="426"/>
      <c r="B625" s="472"/>
      <c r="C625" s="183" t="s">
        <v>34</v>
      </c>
      <c r="D625" s="115">
        <v>0</v>
      </c>
      <c r="E625" s="114">
        <f>D625/D623*100</f>
        <v>0</v>
      </c>
      <c r="F625" s="114">
        <v>0</v>
      </c>
      <c r="G625" s="114">
        <f>F625/F623*100</f>
        <v>0</v>
      </c>
      <c r="H625" s="114" t="s">
        <v>71</v>
      </c>
    </row>
    <row r="626" spans="1:8" s="56" customFormat="1" ht="15.75">
      <c r="A626" s="426"/>
      <c r="B626" s="472"/>
      <c r="C626" s="183" t="s">
        <v>17</v>
      </c>
      <c r="D626" s="115">
        <v>19614</v>
      </c>
      <c r="E626" s="114">
        <f>D626/D623*100</f>
        <v>100</v>
      </c>
      <c r="F626" s="114">
        <v>19040.31</v>
      </c>
      <c r="G626" s="114">
        <f>F626/F623*100</f>
        <v>100</v>
      </c>
      <c r="H626" s="114">
        <f>F626/D626*100-100</f>
        <v>-2.9249005812175</v>
      </c>
    </row>
    <row r="627" spans="1:8" s="56" customFormat="1" ht="20.25" customHeight="1">
      <c r="A627" s="427"/>
      <c r="B627" s="473"/>
      <c r="C627" s="183" t="s">
        <v>35</v>
      </c>
      <c r="D627" s="115">
        <v>0</v>
      </c>
      <c r="E627" s="114">
        <f>D627/D623*100</f>
        <v>0</v>
      </c>
      <c r="F627" s="114">
        <v>0</v>
      </c>
      <c r="G627" s="114">
        <f>F627/F623*100</f>
        <v>0</v>
      </c>
      <c r="H627" s="114" t="s">
        <v>71</v>
      </c>
    </row>
    <row r="628" spans="1:8" s="56" customFormat="1" ht="15" customHeight="1">
      <c r="A628" s="474" t="s">
        <v>1071</v>
      </c>
      <c r="B628" s="471" t="s">
        <v>1016</v>
      </c>
      <c r="C628" s="110" t="s">
        <v>113</v>
      </c>
      <c r="D628" s="115">
        <f>D629+D630+D631+D632</f>
        <v>142</v>
      </c>
      <c r="E628" s="114">
        <f>E629+E630+E631+E632</f>
        <v>100</v>
      </c>
      <c r="F628" s="114">
        <f>F629+F630+F631+F632</f>
        <v>135.37</v>
      </c>
      <c r="G628" s="114">
        <f>G629+G630+G631+G632</f>
        <v>100</v>
      </c>
      <c r="H628" s="114">
        <f>F628/D628*100-100</f>
        <v>-4.66901408450704</v>
      </c>
    </row>
    <row r="629" spans="1:8" s="56" customFormat="1" ht="31.5">
      <c r="A629" s="452"/>
      <c r="B629" s="472"/>
      <c r="C629" s="183" t="s">
        <v>33</v>
      </c>
      <c r="D629" s="115">
        <v>0</v>
      </c>
      <c r="E629" s="114">
        <f>D629/D628*100</f>
        <v>0</v>
      </c>
      <c r="F629" s="114">
        <v>0</v>
      </c>
      <c r="G629" s="114">
        <f>F629/F628*100</f>
        <v>0</v>
      </c>
      <c r="H629" s="114" t="s">
        <v>71</v>
      </c>
    </row>
    <row r="630" spans="1:8" s="56" customFormat="1" ht="15.75">
      <c r="A630" s="452"/>
      <c r="B630" s="472"/>
      <c r="C630" s="183" t="s">
        <v>34</v>
      </c>
      <c r="D630" s="115">
        <v>142</v>
      </c>
      <c r="E630" s="114">
        <f>D630/D628*100</f>
        <v>100</v>
      </c>
      <c r="F630" s="114">
        <v>88.31</v>
      </c>
      <c r="G630" s="114">
        <f>F630/F628*100</f>
        <v>65.23601979759178</v>
      </c>
      <c r="H630" s="114">
        <f>F630/D630*100-100</f>
        <v>-37.80985915492957</v>
      </c>
    </row>
    <row r="631" spans="1:8" s="56" customFormat="1" ht="15.75">
      <c r="A631" s="452"/>
      <c r="B631" s="472"/>
      <c r="C631" s="183" t="s">
        <v>17</v>
      </c>
      <c r="D631" s="115">
        <v>0</v>
      </c>
      <c r="E631" s="114">
        <f>D631/D628*100</f>
        <v>0</v>
      </c>
      <c r="F631" s="114">
        <v>47.06</v>
      </c>
      <c r="G631" s="114">
        <f>F631/F628*100</f>
        <v>34.76398020240821</v>
      </c>
      <c r="H631" s="114" t="s">
        <v>71</v>
      </c>
    </row>
    <row r="632" spans="1:8" s="56" customFormat="1" ht="15.75">
      <c r="A632" s="453"/>
      <c r="B632" s="473"/>
      <c r="C632" s="183" t="s">
        <v>35</v>
      </c>
      <c r="D632" s="115">
        <v>0</v>
      </c>
      <c r="E632" s="114">
        <f>D632/D628*100</f>
        <v>0</v>
      </c>
      <c r="F632" s="114">
        <v>0</v>
      </c>
      <c r="G632" s="114">
        <f>F632/F628*100</f>
        <v>0</v>
      </c>
      <c r="H632" s="114" t="s">
        <v>71</v>
      </c>
    </row>
    <row r="633" spans="1:8" s="56" customFormat="1" ht="15.75">
      <c r="A633" s="452" t="s">
        <v>1072</v>
      </c>
      <c r="B633" s="463" t="s">
        <v>1018</v>
      </c>
      <c r="C633" s="110" t="s">
        <v>113</v>
      </c>
      <c r="D633" s="115">
        <f>D634+D635+D636+D637</f>
        <v>71</v>
      </c>
      <c r="E633" s="114">
        <f>E634+E635+E636+E637</f>
        <v>100</v>
      </c>
      <c r="F633" s="114">
        <f>F634+F635+F636+F637</f>
        <v>68.18</v>
      </c>
      <c r="G633" s="114">
        <f>G634+G635+G636+G637</f>
        <v>100</v>
      </c>
      <c r="H633" s="114">
        <f>F633/D633*100-100</f>
        <v>-3.9718309859154743</v>
      </c>
    </row>
    <row r="634" spans="1:8" s="56" customFormat="1" ht="31.5">
      <c r="A634" s="452"/>
      <c r="B634" s="472"/>
      <c r="C634" s="183" t="s">
        <v>33</v>
      </c>
      <c r="D634" s="115">
        <v>0</v>
      </c>
      <c r="E634" s="114">
        <f>D634/D633*100</f>
        <v>0</v>
      </c>
      <c r="F634" s="114">
        <v>0</v>
      </c>
      <c r="G634" s="114">
        <f>F634/F633*100</f>
        <v>0</v>
      </c>
      <c r="H634" s="114" t="s">
        <v>71</v>
      </c>
    </row>
    <row r="635" spans="1:8" s="56" customFormat="1" ht="15.75">
      <c r="A635" s="452"/>
      <c r="B635" s="472"/>
      <c r="C635" s="183" t="s">
        <v>34</v>
      </c>
      <c r="D635" s="115">
        <v>71</v>
      </c>
      <c r="E635" s="114">
        <f>D635/D633*100</f>
        <v>100</v>
      </c>
      <c r="F635" s="114">
        <v>68.18</v>
      </c>
      <c r="G635" s="114">
        <f>F635/F633*100</f>
        <v>100</v>
      </c>
      <c r="H635" s="114">
        <f>F635/D635*100-100</f>
        <v>-3.9718309859154743</v>
      </c>
    </row>
    <row r="636" spans="1:8" s="56" customFormat="1" ht="15.75">
      <c r="A636" s="452"/>
      <c r="B636" s="472"/>
      <c r="C636" s="183" t="s">
        <v>17</v>
      </c>
      <c r="D636" s="115">
        <v>0</v>
      </c>
      <c r="E636" s="114">
        <f>D636/D633*100</f>
        <v>0</v>
      </c>
      <c r="F636" s="114">
        <v>0</v>
      </c>
      <c r="G636" s="114">
        <f>F636/F633*100</f>
        <v>0</v>
      </c>
      <c r="H636" s="114" t="s">
        <v>71</v>
      </c>
    </row>
    <row r="637" spans="1:8" s="56" customFormat="1" ht="15.75">
      <c r="A637" s="453"/>
      <c r="B637" s="473"/>
      <c r="C637" s="183" t="s">
        <v>35</v>
      </c>
      <c r="D637" s="115">
        <v>0</v>
      </c>
      <c r="E637" s="114">
        <f>D637/D633*100</f>
        <v>0</v>
      </c>
      <c r="F637" s="114">
        <v>0</v>
      </c>
      <c r="G637" s="114">
        <f>F637/F633*100</f>
        <v>0</v>
      </c>
      <c r="H637" s="114" t="s">
        <v>71</v>
      </c>
    </row>
    <row r="638" spans="1:8" s="56" customFormat="1" ht="15.75">
      <c r="A638" s="452" t="s">
        <v>1073</v>
      </c>
      <c r="B638" s="463" t="s">
        <v>1019</v>
      </c>
      <c r="C638" s="110" t="s">
        <v>113</v>
      </c>
      <c r="D638" s="114">
        <f>D639+D640+D641+D642</f>
        <v>0</v>
      </c>
      <c r="E638" s="114">
        <v>0</v>
      </c>
      <c r="F638" s="114">
        <f>F639+F640+F641+F642</f>
        <v>0</v>
      </c>
      <c r="G638" s="114">
        <v>0</v>
      </c>
      <c r="H638" s="114" t="s">
        <v>71</v>
      </c>
    </row>
    <row r="639" spans="1:8" s="56" customFormat="1" ht="31.5">
      <c r="A639" s="452"/>
      <c r="B639" s="455"/>
      <c r="C639" s="183" t="s">
        <v>33</v>
      </c>
      <c r="D639" s="114">
        <v>0</v>
      </c>
      <c r="E639" s="114">
        <v>0</v>
      </c>
      <c r="F639" s="114">
        <v>0</v>
      </c>
      <c r="G639" s="114">
        <v>0</v>
      </c>
      <c r="H639" s="114" t="s">
        <v>71</v>
      </c>
    </row>
    <row r="640" spans="1:8" s="56" customFormat="1" ht="15.75">
      <c r="A640" s="452"/>
      <c r="B640" s="455"/>
      <c r="C640" s="183" t="s">
        <v>34</v>
      </c>
      <c r="D640" s="114">
        <v>0</v>
      </c>
      <c r="E640" s="114">
        <v>0</v>
      </c>
      <c r="F640" s="114">
        <v>0</v>
      </c>
      <c r="G640" s="114">
        <v>0</v>
      </c>
      <c r="H640" s="114" t="s">
        <v>71</v>
      </c>
    </row>
    <row r="641" spans="1:8" s="56" customFormat="1" ht="15.75">
      <c r="A641" s="452"/>
      <c r="B641" s="455"/>
      <c r="C641" s="183" t="s">
        <v>17</v>
      </c>
      <c r="D641" s="114">
        <v>0</v>
      </c>
      <c r="E641" s="114">
        <v>0</v>
      </c>
      <c r="F641" s="114">
        <v>0</v>
      </c>
      <c r="G641" s="114">
        <v>0</v>
      </c>
      <c r="H641" s="114" t="s">
        <v>71</v>
      </c>
    </row>
    <row r="642" spans="1:8" s="56" customFormat="1" ht="15.75">
      <c r="A642" s="453"/>
      <c r="B642" s="456"/>
      <c r="C642" s="183" t="s">
        <v>35</v>
      </c>
      <c r="D642" s="114">
        <v>0</v>
      </c>
      <c r="E642" s="114">
        <v>0</v>
      </c>
      <c r="F642" s="114">
        <v>0</v>
      </c>
      <c r="G642" s="114">
        <v>0</v>
      </c>
      <c r="H642" s="114" t="s">
        <v>71</v>
      </c>
    </row>
    <row r="643" spans="1:8" s="56" customFormat="1" ht="15" customHeight="1">
      <c r="A643" s="452" t="s">
        <v>1074</v>
      </c>
      <c r="B643" s="463" t="s">
        <v>1020</v>
      </c>
      <c r="C643" s="183" t="s">
        <v>113</v>
      </c>
      <c r="D643" s="115">
        <f>D644+D645+D646+D647</f>
        <v>56657</v>
      </c>
      <c r="E643" s="114">
        <f>E644+E645+E646+E647</f>
        <v>100</v>
      </c>
      <c r="F643" s="114">
        <f>F644+F645+F646+F647</f>
        <v>36346.52</v>
      </c>
      <c r="G643" s="114">
        <f>G644+G645+G646+G647</f>
        <v>100</v>
      </c>
      <c r="H643" s="114">
        <f>F643/D643*100-100</f>
        <v>-35.84813880014826</v>
      </c>
    </row>
    <row r="644" spans="1:8" s="56" customFormat="1" ht="31.5">
      <c r="A644" s="452"/>
      <c r="B644" s="455"/>
      <c r="C644" s="183" t="s">
        <v>33</v>
      </c>
      <c r="D644" s="115">
        <v>0</v>
      </c>
      <c r="E644" s="114">
        <f>D644/D643*100</f>
        <v>0</v>
      </c>
      <c r="F644" s="115">
        <v>0</v>
      </c>
      <c r="G644" s="114">
        <f>F644/F643*100</f>
        <v>0</v>
      </c>
      <c r="H644" s="114" t="s">
        <v>71</v>
      </c>
    </row>
    <row r="645" spans="1:8" s="56" customFormat="1" ht="15.75">
      <c r="A645" s="452"/>
      <c r="B645" s="455"/>
      <c r="C645" s="183" t="s">
        <v>34</v>
      </c>
      <c r="D645" s="115">
        <v>56657</v>
      </c>
      <c r="E645" s="114">
        <f>D645/D643*100</f>
        <v>100</v>
      </c>
      <c r="F645" s="114">
        <v>36346.52</v>
      </c>
      <c r="G645" s="114">
        <f>F645/F643*100</f>
        <v>100</v>
      </c>
      <c r="H645" s="114">
        <f>F645/D645*100-100</f>
        <v>-35.84813880014826</v>
      </c>
    </row>
    <row r="646" spans="1:8" s="56" customFormat="1" ht="15.75">
      <c r="A646" s="452"/>
      <c r="B646" s="455"/>
      <c r="C646" s="183" t="s">
        <v>17</v>
      </c>
      <c r="D646" s="115">
        <v>0</v>
      </c>
      <c r="E646" s="114">
        <f>D646/D643*100</f>
        <v>0</v>
      </c>
      <c r="F646" s="115">
        <v>0</v>
      </c>
      <c r="G646" s="114">
        <f>F646/F643*100</f>
        <v>0</v>
      </c>
      <c r="H646" s="114" t="s">
        <v>71</v>
      </c>
    </row>
    <row r="647" spans="1:8" s="56" customFormat="1" ht="15.75">
      <c r="A647" s="453"/>
      <c r="B647" s="456"/>
      <c r="C647" s="183" t="s">
        <v>35</v>
      </c>
      <c r="D647" s="115">
        <v>0</v>
      </c>
      <c r="E647" s="114">
        <f>D647/D643*100</f>
        <v>0</v>
      </c>
      <c r="F647" s="115">
        <v>0</v>
      </c>
      <c r="G647" s="114">
        <f>F647/F643*100</f>
        <v>0</v>
      </c>
      <c r="H647" s="114" t="s">
        <v>71</v>
      </c>
    </row>
    <row r="648" spans="1:8" s="56" customFormat="1" ht="15" customHeight="1">
      <c r="A648" s="452" t="s">
        <v>1075</v>
      </c>
      <c r="B648" s="463" t="s">
        <v>1021</v>
      </c>
      <c r="C648" s="183" t="s">
        <v>113</v>
      </c>
      <c r="D648" s="115">
        <f>D649+D650+D651+D652</f>
        <v>260</v>
      </c>
      <c r="E648" s="114">
        <f>E649+E650+E651+E652</f>
        <v>100</v>
      </c>
      <c r="F648" s="114">
        <f>F649+F650+F651+F652</f>
        <v>95.01</v>
      </c>
      <c r="G648" s="114">
        <f>G649+G650+G651+G652</f>
        <v>100</v>
      </c>
      <c r="H648" s="114">
        <f>F648/D648*100-100</f>
        <v>-63.457692307692305</v>
      </c>
    </row>
    <row r="649" spans="1:8" s="56" customFormat="1" ht="31.5">
      <c r="A649" s="452"/>
      <c r="B649" s="455"/>
      <c r="C649" s="183" t="s">
        <v>33</v>
      </c>
      <c r="D649" s="115">
        <v>0</v>
      </c>
      <c r="E649" s="114">
        <f>D649/D648*100</f>
        <v>0</v>
      </c>
      <c r="F649" s="115">
        <v>0</v>
      </c>
      <c r="G649" s="114">
        <f>F649/F648*100</f>
        <v>0</v>
      </c>
      <c r="H649" s="114" t="s">
        <v>71</v>
      </c>
    </row>
    <row r="650" spans="1:8" s="56" customFormat="1" ht="15.75">
      <c r="A650" s="452"/>
      <c r="B650" s="455"/>
      <c r="C650" s="183" t="s">
        <v>34</v>
      </c>
      <c r="D650" s="115">
        <v>260</v>
      </c>
      <c r="E650" s="114">
        <f>D650/D648*100</f>
        <v>100</v>
      </c>
      <c r="F650" s="114">
        <v>95.01</v>
      </c>
      <c r="G650" s="114">
        <f>F650/F648*100</f>
        <v>100</v>
      </c>
      <c r="H650" s="114">
        <f>F650/D650*100-100</f>
        <v>-63.457692307692305</v>
      </c>
    </row>
    <row r="651" spans="1:8" s="56" customFormat="1" ht="15.75">
      <c r="A651" s="452"/>
      <c r="B651" s="455"/>
      <c r="C651" s="183" t="s">
        <v>17</v>
      </c>
      <c r="D651" s="115">
        <v>0</v>
      </c>
      <c r="E651" s="114">
        <f>D651/D648*100</f>
        <v>0</v>
      </c>
      <c r="F651" s="115">
        <v>0</v>
      </c>
      <c r="G651" s="114">
        <f>F651/F648*100</f>
        <v>0</v>
      </c>
      <c r="H651" s="114" t="s">
        <v>71</v>
      </c>
    </row>
    <row r="652" spans="1:8" s="56" customFormat="1" ht="15.75">
      <c r="A652" s="453"/>
      <c r="B652" s="456"/>
      <c r="C652" s="183" t="s">
        <v>35</v>
      </c>
      <c r="D652" s="115">
        <v>0</v>
      </c>
      <c r="E652" s="114">
        <f>D652/D648*100</f>
        <v>0</v>
      </c>
      <c r="F652" s="115">
        <v>0</v>
      </c>
      <c r="G652" s="114">
        <f>F652/F648*100</f>
        <v>0</v>
      </c>
      <c r="H652" s="114" t="s">
        <v>71</v>
      </c>
    </row>
    <row r="653" spans="1:8" s="56" customFormat="1" ht="15" customHeight="1">
      <c r="A653" s="452" t="s">
        <v>1076</v>
      </c>
      <c r="B653" s="463" t="s">
        <v>1022</v>
      </c>
      <c r="C653" s="183" t="s">
        <v>113</v>
      </c>
      <c r="D653" s="115">
        <f>D654+D655+D656+D657</f>
        <v>655</v>
      </c>
      <c r="E653" s="114">
        <f>E654+E655+E656+E657</f>
        <v>100</v>
      </c>
      <c r="F653" s="114">
        <f>F654+F655+F656+F657</f>
        <v>385.49</v>
      </c>
      <c r="G653" s="114">
        <f>G654+G655+G656+G657</f>
        <v>100</v>
      </c>
      <c r="H653" s="114">
        <f>F653/D653*100-100</f>
        <v>-41.14656488549618</v>
      </c>
    </row>
    <row r="654" spans="1:8" s="56" customFormat="1" ht="31.5">
      <c r="A654" s="452"/>
      <c r="B654" s="455"/>
      <c r="C654" s="183" t="s">
        <v>33</v>
      </c>
      <c r="D654" s="115">
        <v>0</v>
      </c>
      <c r="E654" s="114">
        <f>D654/D653*100</f>
        <v>0</v>
      </c>
      <c r="F654" s="115">
        <v>0</v>
      </c>
      <c r="G654" s="114">
        <f>F654/F653*100</f>
        <v>0</v>
      </c>
      <c r="H654" s="114" t="s">
        <v>71</v>
      </c>
    </row>
    <row r="655" spans="1:8" s="56" customFormat="1" ht="15.75">
      <c r="A655" s="452"/>
      <c r="B655" s="455"/>
      <c r="C655" s="183" t="s">
        <v>34</v>
      </c>
      <c r="D655" s="115">
        <v>655</v>
      </c>
      <c r="E655" s="114">
        <f>D655/D653*100</f>
        <v>100</v>
      </c>
      <c r="F655" s="114">
        <v>385.49</v>
      </c>
      <c r="G655" s="114">
        <f>F655/F653*100</f>
        <v>100</v>
      </c>
      <c r="H655" s="114">
        <f>F655/D655*100-100</f>
        <v>-41.14656488549618</v>
      </c>
    </row>
    <row r="656" spans="1:8" s="56" customFormat="1" ht="15.75">
      <c r="A656" s="452"/>
      <c r="B656" s="455"/>
      <c r="C656" s="183" t="s">
        <v>17</v>
      </c>
      <c r="D656" s="115">
        <v>0</v>
      </c>
      <c r="E656" s="114">
        <f>D656/D653*100</f>
        <v>0</v>
      </c>
      <c r="F656" s="115">
        <v>0</v>
      </c>
      <c r="G656" s="114">
        <f>F656/F653*100</f>
        <v>0</v>
      </c>
      <c r="H656" s="114" t="s">
        <v>71</v>
      </c>
    </row>
    <row r="657" spans="1:8" s="56" customFormat="1" ht="15.75">
      <c r="A657" s="453"/>
      <c r="B657" s="456"/>
      <c r="C657" s="183" t="s">
        <v>35</v>
      </c>
      <c r="D657" s="115">
        <v>0</v>
      </c>
      <c r="E657" s="114">
        <f>D657/D653*100</f>
        <v>0</v>
      </c>
      <c r="F657" s="115">
        <v>0</v>
      </c>
      <c r="G657" s="114">
        <f>F657/F653*100</f>
        <v>0</v>
      </c>
      <c r="H657" s="114" t="s">
        <v>71</v>
      </c>
    </row>
    <row r="658" spans="1:8" s="56" customFormat="1" ht="15.75" customHeight="1">
      <c r="A658" s="452" t="s">
        <v>1077</v>
      </c>
      <c r="B658" s="463" t="s">
        <v>1023</v>
      </c>
      <c r="C658" s="183" t="s">
        <v>113</v>
      </c>
      <c r="D658" s="115">
        <f>D659+D660+D661+D662</f>
        <v>9</v>
      </c>
      <c r="E658" s="114">
        <f>E659+E660+E661+E662</f>
        <v>100</v>
      </c>
      <c r="F658" s="114">
        <f>F659+F660+F661+F662</f>
        <v>12.13</v>
      </c>
      <c r="G658" s="114">
        <f>G659+G660+G661+G662</f>
        <v>100</v>
      </c>
      <c r="H658" s="114">
        <f>F658/D658*100-100</f>
        <v>34.7777777777778</v>
      </c>
    </row>
    <row r="659" spans="1:8" s="56" customFormat="1" ht="15.75" customHeight="1">
      <c r="A659" s="452"/>
      <c r="B659" s="455"/>
      <c r="C659" s="183" t="s">
        <v>33</v>
      </c>
      <c r="D659" s="115">
        <v>0</v>
      </c>
      <c r="E659" s="114">
        <f>D659/D658*100</f>
        <v>0</v>
      </c>
      <c r="F659" s="115">
        <v>0</v>
      </c>
      <c r="G659" s="114">
        <f>F659/F658*100</f>
        <v>0</v>
      </c>
      <c r="H659" s="114" t="s">
        <v>71</v>
      </c>
    </row>
    <row r="660" spans="1:8" s="56" customFormat="1" ht="15.75" customHeight="1">
      <c r="A660" s="452"/>
      <c r="B660" s="455"/>
      <c r="C660" s="183" t="s">
        <v>34</v>
      </c>
      <c r="D660" s="115">
        <v>9</v>
      </c>
      <c r="E660" s="114">
        <f>D660/D658*100</f>
        <v>100</v>
      </c>
      <c r="F660" s="114">
        <v>12.13</v>
      </c>
      <c r="G660" s="114">
        <f>F660/F658*100</f>
        <v>100</v>
      </c>
      <c r="H660" s="114">
        <f>F660/D660*100-100</f>
        <v>34.7777777777778</v>
      </c>
    </row>
    <row r="661" spans="1:8" s="56" customFormat="1" ht="15.75" customHeight="1">
      <c r="A661" s="452"/>
      <c r="B661" s="455"/>
      <c r="C661" s="183" t="s">
        <v>17</v>
      </c>
      <c r="D661" s="115">
        <v>0</v>
      </c>
      <c r="E661" s="114">
        <f>D661/D658*100</f>
        <v>0</v>
      </c>
      <c r="F661" s="115">
        <v>0</v>
      </c>
      <c r="G661" s="114">
        <f>F661/F658*100</f>
        <v>0</v>
      </c>
      <c r="H661" s="114" t="s">
        <v>71</v>
      </c>
    </row>
    <row r="662" spans="1:8" s="56" customFormat="1" ht="15.75" customHeight="1">
      <c r="A662" s="453"/>
      <c r="B662" s="456"/>
      <c r="C662" s="183" t="s">
        <v>35</v>
      </c>
      <c r="D662" s="115">
        <v>0</v>
      </c>
      <c r="E662" s="114">
        <f>D662/D658*100</f>
        <v>0</v>
      </c>
      <c r="F662" s="115">
        <v>0</v>
      </c>
      <c r="G662" s="114">
        <f>F662/F658*100</f>
        <v>0</v>
      </c>
      <c r="H662" s="114" t="s">
        <v>71</v>
      </c>
    </row>
    <row r="663" spans="1:8" s="56" customFormat="1" ht="15" customHeight="1">
      <c r="A663" s="452" t="s">
        <v>1078</v>
      </c>
      <c r="B663" s="463" t="s">
        <v>1024</v>
      </c>
      <c r="C663" s="183" t="s">
        <v>113</v>
      </c>
      <c r="D663" s="115">
        <f>D664+D665+D666+D667</f>
        <v>17742</v>
      </c>
      <c r="E663" s="114">
        <f>E664+E665+E666+E667</f>
        <v>100</v>
      </c>
      <c r="F663" s="114">
        <f>F664+F665+F666+F667</f>
        <v>11287.33</v>
      </c>
      <c r="G663" s="114">
        <f>G664+G665+G666+G667</f>
        <v>100</v>
      </c>
      <c r="H663" s="114">
        <f>F663/D663*100-100</f>
        <v>-36.38073497914554</v>
      </c>
    </row>
    <row r="664" spans="1:8" s="56" customFormat="1" ht="15" customHeight="1">
      <c r="A664" s="452"/>
      <c r="B664" s="455"/>
      <c r="C664" s="183" t="s">
        <v>33</v>
      </c>
      <c r="D664" s="115">
        <v>0</v>
      </c>
      <c r="E664" s="114">
        <f>D664/D663*100</f>
        <v>0</v>
      </c>
      <c r="F664" s="115">
        <v>0</v>
      </c>
      <c r="G664" s="114">
        <f>F664/F663*100</f>
        <v>0</v>
      </c>
      <c r="H664" s="114" t="s">
        <v>71</v>
      </c>
    </row>
    <row r="665" spans="1:8" s="56" customFormat="1" ht="15" customHeight="1">
      <c r="A665" s="452"/>
      <c r="B665" s="455"/>
      <c r="C665" s="183" t="s">
        <v>34</v>
      </c>
      <c r="D665" s="115">
        <v>17742</v>
      </c>
      <c r="E665" s="114">
        <f>D665/D663*100</f>
        <v>100</v>
      </c>
      <c r="F665" s="114">
        <v>11287.33</v>
      </c>
      <c r="G665" s="114">
        <f>F665/F663*100</f>
        <v>100</v>
      </c>
      <c r="H665" s="114">
        <f>F665/D665*100-100</f>
        <v>-36.38073497914554</v>
      </c>
    </row>
    <row r="666" spans="1:8" s="56" customFormat="1" ht="15" customHeight="1">
      <c r="A666" s="452"/>
      <c r="B666" s="455"/>
      <c r="C666" s="183" t="s">
        <v>17</v>
      </c>
      <c r="D666" s="115">
        <v>0</v>
      </c>
      <c r="E666" s="114">
        <f>D666/D663*100</f>
        <v>0</v>
      </c>
      <c r="F666" s="115">
        <v>0</v>
      </c>
      <c r="G666" s="114">
        <f>F666/F663*100</f>
        <v>0</v>
      </c>
      <c r="H666" s="114" t="s">
        <v>71</v>
      </c>
    </row>
    <row r="667" spans="1:8" s="56" customFormat="1" ht="15" customHeight="1">
      <c r="A667" s="453"/>
      <c r="B667" s="456"/>
      <c r="C667" s="183" t="s">
        <v>35</v>
      </c>
      <c r="D667" s="115">
        <v>0</v>
      </c>
      <c r="E667" s="114">
        <f>D667/D663*100</f>
        <v>0</v>
      </c>
      <c r="F667" s="115">
        <v>0</v>
      </c>
      <c r="G667" s="114">
        <f>F667/F663*100</f>
        <v>0</v>
      </c>
      <c r="H667" s="114" t="s">
        <v>71</v>
      </c>
    </row>
    <row r="668" spans="1:8" s="56" customFormat="1" ht="15" customHeight="1">
      <c r="A668" s="452" t="s">
        <v>1079</v>
      </c>
      <c r="B668" s="463" t="s">
        <v>1025</v>
      </c>
      <c r="C668" s="183" t="s">
        <v>113</v>
      </c>
      <c r="D668" s="115">
        <f>D669+D670+D671+D672</f>
        <v>585</v>
      </c>
      <c r="E668" s="114">
        <f>E669+E670+E671+E672</f>
        <v>100</v>
      </c>
      <c r="F668" s="114">
        <f>F669+F670+F671+F672</f>
        <v>224.22</v>
      </c>
      <c r="G668" s="114">
        <f>G669+G670+G671+G672</f>
        <v>100</v>
      </c>
      <c r="H668" s="114">
        <f>F668/D668*100-100</f>
        <v>-61.67179487179487</v>
      </c>
    </row>
    <row r="669" spans="1:8" s="56" customFormat="1" ht="15" customHeight="1">
      <c r="A669" s="452"/>
      <c r="B669" s="455"/>
      <c r="C669" s="183" t="s">
        <v>33</v>
      </c>
      <c r="D669" s="115">
        <v>0</v>
      </c>
      <c r="E669" s="114">
        <f>D669/D668*100</f>
        <v>0</v>
      </c>
      <c r="F669" s="114">
        <v>0</v>
      </c>
      <c r="G669" s="114">
        <f>F669/F668*100</f>
        <v>0</v>
      </c>
      <c r="H669" s="114" t="s">
        <v>71</v>
      </c>
    </row>
    <row r="670" spans="1:8" s="56" customFormat="1" ht="15" customHeight="1">
      <c r="A670" s="452"/>
      <c r="B670" s="455"/>
      <c r="C670" s="183" t="s">
        <v>34</v>
      </c>
      <c r="D670" s="115">
        <v>585</v>
      </c>
      <c r="E670" s="114">
        <f>D670/D668*100</f>
        <v>100</v>
      </c>
      <c r="F670" s="114">
        <v>224.22</v>
      </c>
      <c r="G670" s="114">
        <f>F670/F668*100</f>
        <v>100</v>
      </c>
      <c r="H670" s="114">
        <f>F670/D670*100-100</f>
        <v>-61.67179487179487</v>
      </c>
    </row>
    <row r="671" spans="1:8" s="56" customFormat="1" ht="15" customHeight="1">
      <c r="A671" s="452"/>
      <c r="B671" s="455"/>
      <c r="C671" s="183" t="s">
        <v>17</v>
      </c>
      <c r="D671" s="114">
        <v>0</v>
      </c>
      <c r="E671" s="114">
        <f>D671/D668*100</f>
        <v>0</v>
      </c>
      <c r="F671" s="114">
        <v>0</v>
      </c>
      <c r="G671" s="114">
        <f>F671/F668*100</f>
        <v>0</v>
      </c>
      <c r="H671" s="114" t="s">
        <v>71</v>
      </c>
    </row>
    <row r="672" spans="1:8" s="56" customFormat="1" ht="15" customHeight="1">
      <c r="A672" s="453"/>
      <c r="B672" s="456"/>
      <c r="C672" s="183" t="s">
        <v>35</v>
      </c>
      <c r="D672" s="114">
        <v>0</v>
      </c>
      <c r="E672" s="114">
        <f>D672/D668*100</f>
        <v>0</v>
      </c>
      <c r="F672" s="114">
        <v>0</v>
      </c>
      <c r="G672" s="114">
        <f>F672/F668*100</f>
        <v>0</v>
      </c>
      <c r="H672" s="114" t="s">
        <v>71</v>
      </c>
    </row>
    <row r="673" spans="1:8" s="56" customFormat="1" ht="15" customHeight="1">
      <c r="A673" s="452" t="s">
        <v>1080</v>
      </c>
      <c r="B673" s="463" t="s">
        <v>1027</v>
      </c>
      <c r="C673" s="183" t="s">
        <v>113</v>
      </c>
      <c r="D673" s="114">
        <f>D674+D675+D676+D677</f>
        <v>331</v>
      </c>
      <c r="E673" s="114">
        <f>E674+E675+E676+E677</f>
        <v>100</v>
      </c>
      <c r="F673" s="114">
        <f>F674+F675+F676+F677</f>
        <v>80.01</v>
      </c>
      <c r="G673" s="114">
        <f>G674+G675+G676+G677</f>
        <v>100</v>
      </c>
      <c r="H673" s="114">
        <f>F673/D673*100-100</f>
        <v>-75.82779456193353</v>
      </c>
    </row>
    <row r="674" spans="1:8" s="56" customFormat="1" ht="15" customHeight="1">
      <c r="A674" s="452"/>
      <c r="B674" s="472"/>
      <c r="C674" s="183" t="s">
        <v>33</v>
      </c>
      <c r="D674" s="114">
        <v>0</v>
      </c>
      <c r="E674" s="114">
        <f>D674/D673*100</f>
        <v>0</v>
      </c>
      <c r="F674" s="114">
        <v>0</v>
      </c>
      <c r="G674" s="114">
        <f>F674/F673*100</f>
        <v>0</v>
      </c>
      <c r="H674" s="114" t="s">
        <v>71</v>
      </c>
    </row>
    <row r="675" spans="1:8" s="56" customFormat="1" ht="15" customHeight="1">
      <c r="A675" s="452"/>
      <c r="B675" s="472"/>
      <c r="C675" s="183" t="s">
        <v>34</v>
      </c>
      <c r="D675" s="114">
        <v>331</v>
      </c>
      <c r="E675" s="114">
        <f>D675/D673*100</f>
        <v>100</v>
      </c>
      <c r="F675" s="114">
        <v>80.01</v>
      </c>
      <c r="G675" s="114">
        <f>F675/F673*100</f>
        <v>100</v>
      </c>
      <c r="H675" s="114">
        <f>F675/D675*100-100</f>
        <v>-75.82779456193353</v>
      </c>
    </row>
    <row r="676" spans="1:8" s="56" customFormat="1" ht="15" customHeight="1">
      <c r="A676" s="452"/>
      <c r="B676" s="472"/>
      <c r="C676" s="183" t="s">
        <v>17</v>
      </c>
      <c r="D676" s="114">
        <v>0</v>
      </c>
      <c r="E676" s="114">
        <f>D676/D673*100</f>
        <v>0</v>
      </c>
      <c r="F676" s="114">
        <v>0</v>
      </c>
      <c r="G676" s="114">
        <f>F676/F673*100</f>
        <v>0</v>
      </c>
      <c r="H676" s="114" t="s">
        <v>71</v>
      </c>
    </row>
    <row r="677" spans="1:8" s="56" customFormat="1" ht="15" customHeight="1">
      <c r="A677" s="453"/>
      <c r="B677" s="473"/>
      <c r="C677" s="183" t="s">
        <v>35</v>
      </c>
      <c r="D677" s="114">
        <v>0</v>
      </c>
      <c r="E677" s="114">
        <f>D677/D673*100</f>
        <v>0</v>
      </c>
      <c r="F677" s="114">
        <v>0</v>
      </c>
      <c r="G677" s="114">
        <f>F677/F673*100</f>
        <v>0</v>
      </c>
      <c r="H677" s="114" t="s">
        <v>71</v>
      </c>
    </row>
    <row r="678" spans="1:8" s="56" customFormat="1" ht="15" customHeight="1">
      <c r="A678" s="475" t="s">
        <v>1081</v>
      </c>
      <c r="B678" s="471" t="s">
        <v>1026</v>
      </c>
      <c r="C678" s="183" t="s">
        <v>113</v>
      </c>
      <c r="D678" s="115">
        <f>D679+D680+D681+D682</f>
        <v>14447</v>
      </c>
      <c r="E678" s="114">
        <f>E679+E680+E681+E682</f>
        <v>100</v>
      </c>
      <c r="F678" s="114">
        <f>F679+F680+F681+F682</f>
        <v>7576.76</v>
      </c>
      <c r="G678" s="114">
        <f>G679+G680+G681+G682</f>
        <v>100</v>
      </c>
      <c r="H678" s="114">
        <f>F678/D678*100-100</f>
        <v>-47.554786460856924</v>
      </c>
    </row>
    <row r="679" spans="1:8" s="56" customFormat="1" ht="31.5">
      <c r="A679" s="476"/>
      <c r="B679" s="455"/>
      <c r="C679" s="183" t="s">
        <v>33</v>
      </c>
      <c r="D679" s="115">
        <v>0</v>
      </c>
      <c r="E679" s="114">
        <f>D679/D678*100</f>
        <v>0</v>
      </c>
      <c r="F679" s="114">
        <v>0</v>
      </c>
      <c r="G679" s="114">
        <f>F679/F678*100</f>
        <v>0</v>
      </c>
      <c r="H679" s="114" t="s">
        <v>71</v>
      </c>
    </row>
    <row r="680" spans="1:8" s="56" customFormat="1" ht="15.75">
      <c r="A680" s="476"/>
      <c r="B680" s="455"/>
      <c r="C680" s="183" t="s">
        <v>34</v>
      </c>
      <c r="D680" s="115">
        <v>14447</v>
      </c>
      <c r="E680" s="114">
        <f>D680/D678*100</f>
        <v>100</v>
      </c>
      <c r="F680" s="114">
        <v>7576.76</v>
      </c>
      <c r="G680" s="114">
        <f>F680/F678*100</f>
        <v>100</v>
      </c>
      <c r="H680" s="114">
        <f>F680/D680*100-100</f>
        <v>-47.554786460856924</v>
      </c>
    </row>
    <row r="681" spans="1:8" s="56" customFormat="1" ht="15.75">
      <c r="A681" s="476"/>
      <c r="B681" s="455"/>
      <c r="C681" s="183" t="s">
        <v>17</v>
      </c>
      <c r="D681" s="115">
        <v>0</v>
      </c>
      <c r="E681" s="114">
        <f>D681/D678*100</f>
        <v>0</v>
      </c>
      <c r="F681" s="115">
        <v>0</v>
      </c>
      <c r="G681" s="114">
        <f>F681/F678*100</f>
        <v>0</v>
      </c>
      <c r="H681" s="114" t="s">
        <v>71</v>
      </c>
    </row>
    <row r="682" spans="1:8" s="56" customFormat="1" ht="15.75">
      <c r="A682" s="477"/>
      <c r="B682" s="456"/>
      <c r="C682" s="183" t="s">
        <v>35</v>
      </c>
      <c r="D682" s="115">
        <v>0</v>
      </c>
      <c r="E682" s="114">
        <f>D682/D678*100</f>
        <v>0</v>
      </c>
      <c r="F682" s="115">
        <v>0</v>
      </c>
      <c r="G682" s="114">
        <f>F682/F678*100</f>
        <v>0</v>
      </c>
      <c r="H682" s="114" t="s">
        <v>71</v>
      </c>
    </row>
    <row r="683" spans="1:8" s="56" customFormat="1" ht="15" customHeight="1">
      <c r="A683" s="478" t="s">
        <v>1082</v>
      </c>
      <c r="B683" s="480" t="s">
        <v>1028</v>
      </c>
      <c r="C683" s="183" t="s">
        <v>113</v>
      </c>
      <c r="D683" s="115">
        <f>D684+D685+D686+D687</f>
        <v>263</v>
      </c>
      <c r="E683" s="114">
        <f>E684+E685+E686+E687</f>
        <v>100</v>
      </c>
      <c r="F683" s="114">
        <f>F684+F685+F686+F687</f>
        <v>141.96</v>
      </c>
      <c r="G683" s="114">
        <f>G684+G685+G686+G687</f>
        <v>100</v>
      </c>
      <c r="H683" s="114">
        <f>F683/D683*100-100</f>
        <v>-46.02281368821293</v>
      </c>
    </row>
    <row r="684" spans="1:8" s="56" customFormat="1" ht="33.75" customHeight="1">
      <c r="A684" s="478"/>
      <c r="B684" s="481"/>
      <c r="C684" s="183" t="s">
        <v>33</v>
      </c>
      <c r="D684" s="115">
        <v>0</v>
      </c>
      <c r="E684" s="114">
        <f>D684/D683*100</f>
        <v>0</v>
      </c>
      <c r="F684" s="114">
        <v>0</v>
      </c>
      <c r="G684" s="114">
        <f>F684/F683*100</f>
        <v>0</v>
      </c>
      <c r="H684" s="114" t="s">
        <v>71</v>
      </c>
    </row>
    <row r="685" spans="1:8" s="56" customFormat="1" ht="24" customHeight="1">
      <c r="A685" s="478"/>
      <c r="B685" s="481"/>
      <c r="C685" s="183" t="s">
        <v>34</v>
      </c>
      <c r="D685" s="115">
        <v>263</v>
      </c>
      <c r="E685" s="114">
        <f>D685/D683*100</f>
        <v>100</v>
      </c>
      <c r="F685" s="114">
        <v>141.96</v>
      </c>
      <c r="G685" s="114">
        <f>F685/F683*100</f>
        <v>100</v>
      </c>
      <c r="H685" s="114">
        <f>F685/D685*100-100</f>
        <v>-46.02281368821293</v>
      </c>
    </row>
    <row r="686" spans="1:8" s="56" customFormat="1" ht="21" customHeight="1">
      <c r="A686" s="478"/>
      <c r="B686" s="481"/>
      <c r="C686" s="183" t="s">
        <v>17</v>
      </c>
      <c r="D686" s="114">
        <v>0</v>
      </c>
      <c r="E686" s="114">
        <f>D686/D683*100</f>
        <v>0</v>
      </c>
      <c r="F686" s="114">
        <v>0</v>
      </c>
      <c r="G686" s="114">
        <f>F686/F683*100</f>
        <v>0</v>
      </c>
      <c r="H686" s="114" t="s">
        <v>71</v>
      </c>
    </row>
    <row r="687" spans="1:8" s="56" customFormat="1" ht="27" customHeight="1">
      <c r="A687" s="479"/>
      <c r="B687" s="482"/>
      <c r="C687" s="183" t="s">
        <v>35</v>
      </c>
      <c r="D687" s="114">
        <v>0</v>
      </c>
      <c r="E687" s="114">
        <f>D687/D683*100</f>
        <v>0</v>
      </c>
      <c r="F687" s="114">
        <v>0</v>
      </c>
      <c r="G687" s="114">
        <f>F687/F683*100</f>
        <v>0</v>
      </c>
      <c r="H687" s="114" t="s">
        <v>71</v>
      </c>
    </row>
    <row r="688" spans="1:8" s="56" customFormat="1" ht="15" customHeight="1">
      <c r="A688" s="452" t="s">
        <v>1083</v>
      </c>
      <c r="B688" s="454" t="s">
        <v>1029</v>
      </c>
      <c r="C688" s="183" t="s">
        <v>113</v>
      </c>
      <c r="D688" s="115">
        <f>D689+D690+D691+D692</f>
        <v>769</v>
      </c>
      <c r="E688" s="114">
        <f>E689+E690+E691+E692</f>
        <v>100</v>
      </c>
      <c r="F688" s="114">
        <f>F689+F690+F691+F692</f>
        <v>433.88</v>
      </c>
      <c r="G688" s="114">
        <f>G689+G690+G691+G692</f>
        <v>100</v>
      </c>
      <c r="H688" s="114">
        <f>F688/D688*100-100</f>
        <v>-43.57867360208062</v>
      </c>
    </row>
    <row r="689" spans="1:8" s="56" customFormat="1" ht="31.5">
      <c r="A689" s="452"/>
      <c r="B689" s="455"/>
      <c r="C689" s="183" t="s">
        <v>33</v>
      </c>
      <c r="D689" s="115">
        <v>0</v>
      </c>
      <c r="E689" s="114">
        <f>D689/D688*100</f>
        <v>0</v>
      </c>
      <c r="F689" s="114">
        <v>0</v>
      </c>
      <c r="G689" s="114">
        <f>F689/F688*100</f>
        <v>0</v>
      </c>
      <c r="H689" s="114" t="s">
        <v>71</v>
      </c>
    </row>
    <row r="690" spans="1:8" s="56" customFormat="1" ht="15.75">
      <c r="A690" s="452"/>
      <c r="B690" s="455"/>
      <c r="C690" s="183" t="s">
        <v>34</v>
      </c>
      <c r="D690" s="115">
        <v>769</v>
      </c>
      <c r="E690" s="114">
        <f>D690/D688*100</f>
        <v>100</v>
      </c>
      <c r="F690" s="114">
        <v>433.88</v>
      </c>
      <c r="G690" s="114">
        <f>F690/F688*100</f>
        <v>100</v>
      </c>
      <c r="H690" s="114">
        <f>F690/D690*100-100</f>
        <v>-43.57867360208062</v>
      </c>
    </row>
    <row r="691" spans="1:8" s="56" customFormat="1" ht="15.75">
      <c r="A691" s="452"/>
      <c r="B691" s="455"/>
      <c r="C691" s="183" t="s">
        <v>17</v>
      </c>
      <c r="D691" s="115">
        <v>0</v>
      </c>
      <c r="E691" s="114">
        <f>D691/D688*100</f>
        <v>0</v>
      </c>
      <c r="F691" s="114">
        <v>0</v>
      </c>
      <c r="G691" s="114">
        <f>F691/F688*100</f>
        <v>0</v>
      </c>
      <c r="H691" s="114" t="s">
        <v>71</v>
      </c>
    </row>
    <row r="692" spans="1:8" s="56" customFormat="1" ht="15.75">
      <c r="A692" s="453"/>
      <c r="B692" s="456"/>
      <c r="C692" s="183" t="s">
        <v>35</v>
      </c>
      <c r="D692" s="115">
        <v>0</v>
      </c>
      <c r="E692" s="114">
        <f>D692/D688*100</f>
        <v>0</v>
      </c>
      <c r="F692" s="114">
        <v>0</v>
      </c>
      <c r="G692" s="114">
        <f>F692/F688*100</f>
        <v>0</v>
      </c>
      <c r="H692" s="114" t="s">
        <v>71</v>
      </c>
    </row>
    <row r="693" spans="1:8" s="56" customFormat="1" ht="15" customHeight="1">
      <c r="A693" s="452" t="s">
        <v>1084</v>
      </c>
      <c r="B693" s="463" t="s">
        <v>1030</v>
      </c>
      <c r="C693" s="183" t="s">
        <v>113</v>
      </c>
      <c r="D693" s="115">
        <f>D694+D695+D696+D697</f>
        <v>2764</v>
      </c>
      <c r="E693" s="114">
        <f>E694+E695+E696+E697</f>
        <v>100</v>
      </c>
      <c r="F693" s="114">
        <f>F694+F695+F696+F697</f>
        <v>2002.88</v>
      </c>
      <c r="G693" s="114">
        <f>G694+G695+G696+G697</f>
        <v>100</v>
      </c>
      <c r="H693" s="114">
        <f>F693/D693*100-100</f>
        <v>-27.536903039073806</v>
      </c>
    </row>
    <row r="694" spans="1:8" s="56" customFormat="1" ht="31.5">
      <c r="A694" s="452"/>
      <c r="B694" s="455"/>
      <c r="C694" s="183" t="s">
        <v>33</v>
      </c>
      <c r="D694" s="115">
        <v>0</v>
      </c>
      <c r="E694" s="114">
        <f>D694/D693*100</f>
        <v>0</v>
      </c>
      <c r="F694" s="115">
        <v>0</v>
      </c>
      <c r="G694" s="114">
        <f>F694/F693*100</f>
        <v>0</v>
      </c>
      <c r="H694" s="114" t="s">
        <v>71</v>
      </c>
    </row>
    <row r="695" spans="1:8" s="56" customFormat="1" ht="15.75">
      <c r="A695" s="452"/>
      <c r="B695" s="455"/>
      <c r="C695" s="183" t="s">
        <v>34</v>
      </c>
      <c r="D695" s="115">
        <v>2764</v>
      </c>
      <c r="E695" s="114">
        <f>D695/D693*100</f>
        <v>100</v>
      </c>
      <c r="F695" s="114">
        <v>2002.88</v>
      </c>
      <c r="G695" s="114">
        <f>F695/F693*100</f>
        <v>100</v>
      </c>
      <c r="H695" s="114">
        <f>F695/D695*100-100</f>
        <v>-27.536903039073806</v>
      </c>
    </row>
    <row r="696" spans="1:8" s="56" customFormat="1" ht="15.75">
      <c r="A696" s="452"/>
      <c r="B696" s="455"/>
      <c r="C696" s="183" t="s">
        <v>17</v>
      </c>
      <c r="D696" s="115">
        <v>0</v>
      </c>
      <c r="E696" s="115">
        <v>0</v>
      </c>
      <c r="F696" s="115">
        <v>0</v>
      </c>
      <c r="G696" s="114">
        <f>F696/F693*100</f>
        <v>0</v>
      </c>
      <c r="H696" s="114" t="s">
        <v>71</v>
      </c>
    </row>
    <row r="697" spans="1:8" s="56" customFormat="1" ht="15.75">
      <c r="A697" s="453"/>
      <c r="B697" s="456"/>
      <c r="C697" s="183" t="s">
        <v>35</v>
      </c>
      <c r="D697" s="115">
        <v>0</v>
      </c>
      <c r="E697" s="115">
        <v>0</v>
      </c>
      <c r="F697" s="115">
        <v>0</v>
      </c>
      <c r="G697" s="114">
        <f>F697/F693*100</f>
        <v>0</v>
      </c>
      <c r="H697" s="114" t="s">
        <v>71</v>
      </c>
    </row>
    <row r="698" spans="1:8" s="56" customFormat="1" ht="15" customHeight="1">
      <c r="A698" s="452" t="s">
        <v>1085</v>
      </c>
      <c r="B698" s="463" t="s">
        <v>1031</v>
      </c>
      <c r="C698" s="183" t="s">
        <v>113</v>
      </c>
      <c r="D698" s="115">
        <f>D699+D700+D701+D702</f>
        <v>2325</v>
      </c>
      <c r="E698" s="114">
        <f>E699+E700+E701+E702</f>
        <v>100</v>
      </c>
      <c r="F698" s="114">
        <f>F699+F700+F701+F702</f>
        <v>1713.35</v>
      </c>
      <c r="G698" s="114">
        <f>G699+G700+G701+G702</f>
        <v>100</v>
      </c>
      <c r="H698" s="114">
        <f>F698/D698*100-100</f>
        <v>-26.307526881720435</v>
      </c>
    </row>
    <row r="699" spans="1:8" s="56" customFormat="1" ht="37.5" customHeight="1">
      <c r="A699" s="452"/>
      <c r="B699" s="455"/>
      <c r="C699" s="183" t="s">
        <v>33</v>
      </c>
      <c r="D699" s="115">
        <v>0</v>
      </c>
      <c r="E699" s="115">
        <v>0</v>
      </c>
      <c r="F699" s="115">
        <v>0</v>
      </c>
      <c r="G699" s="114">
        <f>F699/F698*100</f>
        <v>0</v>
      </c>
      <c r="H699" s="114" t="s">
        <v>71</v>
      </c>
    </row>
    <row r="700" spans="1:8" s="56" customFormat="1" ht="15.75">
      <c r="A700" s="452"/>
      <c r="B700" s="455"/>
      <c r="C700" s="183" t="s">
        <v>34</v>
      </c>
      <c r="D700" s="115">
        <v>0</v>
      </c>
      <c r="E700" s="115">
        <v>0</v>
      </c>
      <c r="F700" s="115">
        <v>0</v>
      </c>
      <c r="G700" s="114">
        <f>F700/F698*100</f>
        <v>0</v>
      </c>
      <c r="H700" s="114" t="s">
        <v>71</v>
      </c>
    </row>
    <row r="701" spans="1:8" s="56" customFormat="1" ht="21.75" customHeight="1">
      <c r="A701" s="452"/>
      <c r="B701" s="455"/>
      <c r="C701" s="183" t="s">
        <v>17</v>
      </c>
      <c r="D701" s="115">
        <v>2325</v>
      </c>
      <c r="E701" s="114">
        <f>D701/D698*100</f>
        <v>100</v>
      </c>
      <c r="F701" s="114">
        <v>1713.35</v>
      </c>
      <c r="G701" s="114">
        <f>F701/F698*100</f>
        <v>100</v>
      </c>
      <c r="H701" s="114">
        <f>F701/D701*100-100</f>
        <v>-26.307526881720435</v>
      </c>
    </row>
    <row r="702" spans="1:8" s="56" customFormat="1" ht="20.25" customHeight="1">
      <c r="A702" s="453"/>
      <c r="B702" s="456"/>
      <c r="C702" s="183" t="s">
        <v>35</v>
      </c>
      <c r="D702" s="115">
        <v>0</v>
      </c>
      <c r="E702" s="114">
        <f>D702/D698*100</f>
        <v>0</v>
      </c>
      <c r="F702" s="114">
        <v>0</v>
      </c>
      <c r="G702" s="114">
        <f>F702/F698*100</f>
        <v>0</v>
      </c>
      <c r="H702" s="114" t="s">
        <v>71</v>
      </c>
    </row>
    <row r="703" spans="1:8" s="56" customFormat="1" ht="18.75" customHeight="1">
      <c r="A703" s="478" t="s">
        <v>1086</v>
      </c>
      <c r="B703" s="483" t="s">
        <v>1032</v>
      </c>
      <c r="C703" s="183" t="s">
        <v>113</v>
      </c>
      <c r="D703" s="115">
        <f>D704+D705+D706+D707</f>
        <v>30100</v>
      </c>
      <c r="E703" s="114">
        <f>E704+E705+E706+E707</f>
        <v>100</v>
      </c>
      <c r="F703" s="114">
        <f>F704+F705+F706+F707</f>
        <v>20253.54</v>
      </c>
      <c r="G703" s="114">
        <f>G704+G705+G706+G707</f>
        <v>100</v>
      </c>
      <c r="H703" s="114">
        <f>F703/D703*100-100</f>
        <v>-32.71249169435215</v>
      </c>
    </row>
    <row r="704" spans="1:8" s="56" customFormat="1" ht="31.5">
      <c r="A704" s="478"/>
      <c r="B704" s="484"/>
      <c r="C704" s="183" t="s">
        <v>33</v>
      </c>
      <c r="D704" s="115">
        <v>0</v>
      </c>
      <c r="E704" s="115">
        <v>0</v>
      </c>
      <c r="F704" s="115">
        <v>0</v>
      </c>
      <c r="G704" s="114">
        <f>F704/F703*100</f>
        <v>0</v>
      </c>
      <c r="H704" s="114" t="s">
        <v>71</v>
      </c>
    </row>
    <row r="705" spans="1:8" s="56" customFormat="1" ht="22.5" customHeight="1">
      <c r="A705" s="478"/>
      <c r="B705" s="484"/>
      <c r="C705" s="183" t="s">
        <v>34</v>
      </c>
      <c r="D705" s="115">
        <v>0</v>
      </c>
      <c r="E705" s="115">
        <v>0</v>
      </c>
      <c r="F705" s="115">
        <v>0</v>
      </c>
      <c r="G705" s="114">
        <f>F705/F703*100</f>
        <v>0</v>
      </c>
      <c r="H705" s="114" t="s">
        <v>71</v>
      </c>
    </row>
    <row r="706" spans="1:8" s="56" customFormat="1" ht="15.75">
      <c r="A706" s="478"/>
      <c r="B706" s="484"/>
      <c r="C706" s="183" t="s">
        <v>17</v>
      </c>
      <c r="D706" s="115">
        <v>30100</v>
      </c>
      <c r="E706" s="114">
        <f>D706/D703*100</f>
        <v>100</v>
      </c>
      <c r="F706" s="114">
        <v>20253.54</v>
      </c>
      <c r="G706" s="114">
        <f>F706/F703*100</f>
        <v>100</v>
      </c>
      <c r="H706" s="114">
        <f>F706/D706*100-100</f>
        <v>-32.71249169435215</v>
      </c>
    </row>
    <row r="707" spans="1:8" s="56" customFormat="1" ht="15.75">
      <c r="A707" s="479"/>
      <c r="B707" s="485"/>
      <c r="C707" s="183" t="s">
        <v>35</v>
      </c>
      <c r="D707" s="115">
        <v>0</v>
      </c>
      <c r="E707" s="114">
        <f>D707/D703*100</f>
        <v>0</v>
      </c>
      <c r="F707" s="114">
        <v>0</v>
      </c>
      <c r="G707" s="114">
        <f>F707/F703*100</f>
        <v>0</v>
      </c>
      <c r="H707" s="114" t="s">
        <v>71</v>
      </c>
    </row>
    <row r="708" spans="1:8" s="56" customFormat="1" ht="15" customHeight="1">
      <c r="A708" s="478" t="s">
        <v>1087</v>
      </c>
      <c r="B708" s="463" t="s">
        <v>1033</v>
      </c>
      <c r="C708" s="183" t="s">
        <v>113</v>
      </c>
      <c r="D708" s="115">
        <f>D709+D710+D711+D712</f>
        <v>21083</v>
      </c>
      <c r="E708" s="114">
        <f>E709+E710+E711+E712</f>
        <v>100</v>
      </c>
      <c r="F708" s="114">
        <f>F709+F710+F711+F712</f>
        <v>31081.95</v>
      </c>
      <c r="G708" s="114">
        <f>G709+G710+G711+G712</f>
        <v>100</v>
      </c>
      <c r="H708" s="114">
        <f>F708/D708*100-100</f>
        <v>47.42659963003368</v>
      </c>
    </row>
    <row r="709" spans="1:8" s="56" customFormat="1" ht="31.5">
      <c r="A709" s="478"/>
      <c r="B709" s="455"/>
      <c r="C709" s="183" t="s">
        <v>33</v>
      </c>
      <c r="D709" s="115">
        <v>0</v>
      </c>
      <c r="E709" s="114">
        <f>D709/D708*100</f>
        <v>0</v>
      </c>
      <c r="F709" s="114">
        <v>0</v>
      </c>
      <c r="G709" s="114">
        <f>F709/F708*100</f>
        <v>0</v>
      </c>
      <c r="H709" s="114" t="s">
        <v>71</v>
      </c>
    </row>
    <row r="710" spans="1:8" s="56" customFormat="1" ht="15.75">
      <c r="A710" s="478"/>
      <c r="B710" s="455"/>
      <c r="C710" s="183" t="s">
        <v>34</v>
      </c>
      <c r="D710" s="115">
        <v>21083</v>
      </c>
      <c r="E710" s="114">
        <f>D710/D708*100</f>
        <v>100</v>
      </c>
      <c r="F710" s="114">
        <v>17239.38</v>
      </c>
      <c r="G710" s="114">
        <f>F710/F708*100</f>
        <v>55.46428071597824</v>
      </c>
      <c r="H710" s="114">
        <f>F710/D710*100-100</f>
        <v>-18.230896931176773</v>
      </c>
    </row>
    <row r="711" spans="1:8" s="56" customFormat="1" ht="15.75">
      <c r="A711" s="478"/>
      <c r="B711" s="455"/>
      <c r="C711" s="183" t="s">
        <v>17</v>
      </c>
      <c r="D711" s="115">
        <v>0</v>
      </c>
      <c r="E711" s="114">
        <f>D711/D708*100</f>
        <v>0</v>
      </c>
      <c r="F711" s="114">
        <v>13842.57</v>
      </c>
      <c r="G711" s="114">
        <f>F711/F708*100</f>
        <v>44.53571928402175</v>
      </c>
      <c r="H711" s="114" t="s">
        <v>71</v>
      </c>
    </row>
    <row r="712" spans="1:8" s="56" customFormat="1" ht="15.75">
      <c r="A712" s="479"/>
      <c r="B712" s="456"/>
      <c r="C712" s="183" t="s">
        <v>35</v>
      </c>
      <c r="D712" s="115">
        <v>0</v>
      </c>
      <c r="E712" s="114">
        <f>D712/D708*100</f>
        <v>0</v>
      </c>
      <c r="F712" s="114">
        <v>0</v>
      </c>
      <c r="G712" s="114">
        <f>F712/F708*100</f>
        <v>0</v>
      </c>
      <c r="H712" s="114" t="s">
        <v>71</v>
      </c>
    </row>
    <row r="713" spans="1:8" s="56" customFormat="1" ht="21.75" customHeight="1">
      <c r="A713" s="478" t="s">
        <v>1088</v>
      </c>
      <c r="B713" s="463" t="s">
        <v>1034</v>
      </c>
      <c r="C713" s="183" t="s">
        <v>113</v>
      </c>
      <c r="D713" s="115">
        <f>D714+D715+D716+D717</f>
        <v>21968</v>
      </c>
      <c r="E713" s="114">
        <f>E714+E715+E716+E717</f>
        <v>100</v>
      </c>
      <c r="F713" s="115">
        <f>F714+F715+F716+F717</f>
        <v>15152.12</v>
      </c>
      <c r="G713" s="114">
        <f>G714+G715+G716+G717</f>
        <v>100</v>
      </c>
      <c r="H713" s="114">
        <f>F713/D713*100-100</f>
        <v>-31.026402039329923</v>
      </c>
    </row>
    <row r="714" spans="1:8" s="56" customFormat="1" ht="29.25" customHeight="1">
      <c r="A714" s="478"/>
      <c r="B714" s="455"/>
      <c r="C714" s="183" t="s">
        <v>33</v>
      </c>
      <c r="D714" s="115">
        <v>0</v>
      </c>
      <c r="E714" s="114">
        <f>D714/D713*100</f>
        <v>0</v>
      </c>
      <c r="F714" s="114">
        <v>0</v>
      </c>
      <c r="G714" s="114">
        <f>F714/F713*100</f>
        <v>0</v>
      </c>
      <c r="H714" s="114" t="s">
        <v>71</v>
      </c>
    </row>
    <row r="715" spans="1:8" s="56" customFormat="1" ht="24" customHeight="1">
      <c r="A715" s="478"/>
      <c r="B715" s="455"/>
      <c r="C715" s="183" t="s">
        <v>34</v>
      </c>
      <c r="D715" s="115">
        <v>21968</v>
      </c>
      <c r="E715" s="114">
        <f>D715/D713*100</f>
        <v>100</v>
      </c>
      <c r="F715" s="114">
        <v>15152.12</v>
      </c>
      <c r="G715" s="114">
        <f>F715/F713*100</f>
        <v>100</v>
      </c>
      <c r="H715" s="114">
        <f>F715/D715*100-100</f>
        <v>-31.026402039329923</v>
      </c>
    </row>
    <row r="716" spans="1:8" s="56" customFormat="1" ht="19.5" customHeight="1">
      <c r="A716" s="478"/>
      <c r="B716" s="455"/>
      <c r="C716" s="183" t="s">
        <v>17</v>
      </c>
      <c r="D716" s="115">
        <v>0</v>
      </c>
      <c r="E716" s="115">
        <v>0</v>
      </c>
      <c r="F716" s="115">
        <v>0</v>
      </c>
      <c r="G716" s="114">
        <f>F716/F713*100</f>
        <v>0</v>
      </c>
      <c r="H716" s="114" t="s">
        <v>71</v>
      </c>
    </row>
    <row r="717" spans="1:8" s="56" customFormat="1" ht="15" customHeight="1">
      <c r="A717" s="479"/>
      <c r="B717" s="456"/>
      <c r="C717" s="183" t="s">
        <v>35</v>
      </c>
      <c r="D717" s="115">
        <v>0</v>
      </c>
      <c r="E717" s="115">
        <v>0</v>
      </c>
      <c r="F717" s="115">
        <v>0</v>
      </c>
      <c r="G717" s="114">
        <f>F717/F713*100</f>
        <v>0</v>
      </c>
      <c r="H717" s="114" t="s">
        <v>71</v>
      </c>
    </row>
    <row r="718" spans="1:8" s="56" customFormat="1" ht="15" customHeight="1">
      <c r="A718" s="478" t="s">
        <v>1089</v>
      </c>
      <c r="B718" s="486" t="s">
        <v>1035</v>
      </c>
      <c r="C718" s="183" t="s">
        <v>113</v>
      </c>
      <c r="D718" s="115">
        <f>D719+D720+D721+D722</f>
        <v>6099</v>
      </c>
      <c r="E718" s="114">
        <f>E719+E720+E721+E722</f>
        <v>100</v>
      </c>
      <c r="F718" s="114">
        <f>F719+F720+F721+F722</f>
        <v>4575</v>
      </c>
      <c r="G718" s="114">
        <f>G719+G720+G721+G722</f>
        <v>100</v>
      </c>
      <c r="H718" s="114">
        <f>F718/D718*100-100</f>
        <v>-24.987702902115103</v>
      </c>
    </row>
    <row r="719" spans="1:8" s="56" customFormat="1" ht="31.5">
      <c r="A719" s="478"/>
      <c r="B719" s="481"/>
      <c r="C719" s="183" t="s">
        <v>33</v>
      </c>
      <c r="D719" s="115">
        <v>0</v>
      </c>
      <c r="E719" s="114">
        <f>D719/D718*100</f>
        <v>0</v>
      </c>
      <c r="F719" s="114">
        <v>0</v>
      </c>
      <c r="G719" s="114">
        <f>F719/F718*100</f>
        <v>0</v>
      </c>
      <c r="H719" s="114" t="s">
        <v>71</v>
      </c>
    </row>
    <row r="720" spans="1:8" s="56" customFormat="1" ht="15.75">
      <c r="A720" s="478"/>
      <c r="B720" s="481"/>
      <c r="C720" s="183" t="s">
        <v>34</v>
      </c>
      <c r="D720" s="115">
        <v>6099</v>
      </c>
      <c r="E720" s="114">
        <f>D720/D718*100</f>
        <v>100</v>
      </c>
      <c r="F720" s="114">
        <v>4575</v>
      </c>
      <c r="G720" s="114">
        <f>F720/F718*100</f>
        <v>100</v>
      </c>
      <c r="H720" s="114">
        <f>F720/D720*100-100</f>
        <v>-24.987702902115103</v>
      </c>
    </row>
    <row r="721" spans="1:8" s="56" customFormat="1" ht="18.75" customHeight="1">
      <c r="A721" s="478"/>
      <c r="B721" s="481"/>
      <c r="C721" s="183" t="s">
        <v>17</v>
      </c>
      <c r="D721" s="115">
        <v>0</v>
      </c>
      <c r="E721" s="114">
        <f>D721/D718*100</f>
        <v>0</v>
      </c>
      <c r="F721" s="115">
        <v>0</v>
      </c>
      <c r="G721" s="114">
        <f>F721/F718*100</f>
        <v>0</v>
      </c>
      <c r="H721" s="114" t="s">
        <v>71</v>
      </c>
    </row>
    <row r="722" spans="1:8" s="56" customFormat="1" ht="19.5" customHeight="1">
      <c r="A722" s="479"/>
      <c r="B722" s="482"/>
      <c r="C722" s="183" t="s">
        <v>35</v>
      </c>
      <c r="D722" s="115">
        <v>0</v>
      </c>
      <c r="E722" s="114">
        <f>D722/D718*100</f>
        <v>0</v>
      </c>
      <c r="F722" s="115">
        <v>0</v>
      </c>
      <c r="G722" s="114">
        <f>F722/F718*100</f>
        <v>0</v>
      </c>
      <c r="H722" s="114" t="s">
        <v>71</v>
      </c>
    </row>
    <row r="723" spans="1:8" s="56" customFormat="1" ht="15" customHeight="1">
      <c r="A723" s="478" t="s">
        <v>1090</v>
      </c>
      <c r="B723" s="463" t="s">
        <v>1035</v>
      </c>
      <c r="C723" s="183" t="s">
        <v>113</v>
      </c>
      <c r="D723" s="115">
        <f>D724+D725+D726+D727</f>
        <v>13257</v>
      </c>
      <c r="E723" s="114">
        <f>E724+E725+E726+E727</f>
        <v>100</v>
      </c>
      <c r="F723" s="114">
        <f>F724+F725+F726+F727</f>
        <v>9030.48</v>
      </c>
      <c r="G723" s="114">
        <f>G724+G725+G726+G727</f>
        <v>100</v>
      </c>
      <c r="H723" s="114">
        <f>F723/D723*100-100</f>
        <v>-31.881421136003624</v>
      </c>
    </row>
    <row r="724" spans="1:8" s="56" customFormat="1" ht="31.5">
      <c r="A724" s="478"/>
      <c r="B724" s="455"/>
      <c r="C724" s="183" t="s">
        <v>33</v>
      </c>
      <c r="D724" s="115">
        <v>13257</v>
      </c>
      <c r="E724" s="114">
        <f>D724/D723*100</f>
        <v>100</v>
      </c>
      <c r="F724" s="114">
        <v>9030.48</v>
      </c>
      <c r="G724" s="114">
        <f>F724/F723*100</f>
        <v>100</v>
      </c>
      <c r="H724" s="114">
        <f>F724/D724*100-100</f>
        <v>-31.881421136003624</v>
      </c>
    </row>
    <row r="725" spans="1:8" s="56" customFormat="1" ht="15.75">
      <c r="A725" s="478"/>
      <c r="B725" s="455"/>
      <c r="C725" s="183" t="s">
        <v>34</v>
      </c>
      <c r="D725" s="115">
        <v>0</v>
      </c>
      <c r="E725" s="114">
        <f>D725/D723*100</f>
        <v>0</v>
      </c>
      <c r="F725" s="115">
        <v>0</v>
      </c>
      <c r="G725" s="114">
        <f>F725/F723*100</f>
        <v>0</v>
      </c>
      <c r="H725" s="114" t="s">
        <v>71</v>
      </c>
    </row>
    <row r="726" spans="1:8" s="56" customFormat="1" ht="15.75">
      <c r="A726" s="478"/>
      <c r="B726" s="455"/>
      <c r="C726" s="183" t="s">
        <v>17</v>
      </c>
      <c r="D726" s="115">
        <v>0</v>
      </c>
      <c r="E726" s="114">
        <f>D726/D723*100</f>
        <v>0</v>
      </c>
      <c r="F726" s="115">
        <v>0</v>
      </c>
      <c r="G726" s="114">
        <f>F726/F723*100</f>
        <v>0</v>
      </c>
      <c r="H726" s="114" t="s">
        <v>71</v>
      </c>
    </row>
    <row r="727" spans="1:8" s="56" customFormat="1" ht="15.75">
      <c r="A727" s="479"/>
      <c r="B727" s="456"/>
      <c r="C727" s="183" t="s">
        <v>35</v>
      </c>
      <c r="D727" s="115">
        <v>0</v>
      </c>
      <c r="E727" s="114">
        <f>D727/D723*100</f>
        <v>0</v>
      </c>
      <c r="F727" s="115">
        <v>0</v>
      </c>
      <c r="G727" s="114">
        <f>F727/F723*100</f>
        <v>0</v>
      </c>
      <c r="H727" s="114" t="s">
        <v>71</v>
      </c>
    </row>
    <row r="728" spans="1:8" s="56" customFormat="1" ht="15" customHeight="1">
      <c r="A728" s="475" t="s">
        <v>1091</v>
      </c>
      <c r="B728" s="471" t="s">
        <v>1036</v>
      </c>
      <c r="C728" s="183" t="s">
        <v>113</v>
      </c>
      <c r="D728" s="115">
        <f>D729+D730+D731+D732</f>
        <v>9600</v>
      </c>
      <c r="E728" s="114">
        <f>E729+E730+E731+E732</f>
        <v>100</v>
      </c>
      <c r="F728" s="114">
        <f>F729+F730+F731+F732</f>
        <v>7337.71</v>
      </c>
      <c r="G728" s="114">
        <f>G729+G730+G731+G732</f>
        <v>100</v>
      </c>
      <c r="H728" s="114">
        <f>F728/D728*100-100</f>
        <v>-23.565520833333338</v>
      </c>
    </row>
    <row r="729" spans="1:8" s="56" customFormat="1" ht="31.5">
      <c r="A729" s="476"/>
      <c r="B729" s="472"/>
      <c r="C729" s="183" t="s">
        <v>33</v>
      </c>
      <c r="D729" s="115">
        <v>9600</v>
      </c>
      <c r="E729" s="114">
        <f>D729/D728*100</f>
        <v>100</v>
      </c>
      <c r="F729" s="114">
        <v>7337.71</v>
      </c>
      <c r="G729" s="114">
        <f>F729/F728*100</f>
        <v>100</v>
      </c>
      <c r="H729" s="114">
        <f>F729/D729*100-100</f>
        <v>-23.565520833333338</v>
      </c>
    </row>
    <row r="730" spans="1:8" s="56" customFormat="1" ht="15.75">
      <c r="A730" s="476"/>
      <c r="B730" s="472"/>
      <c r="C730" s="183" t="s">
        <v>34</v>
      </c>
      <c r="D730" s="115">
        <v>0</v>
      </c>
      <c r="E730" s="114">
        <f>D730/D728*100</f>
        <v>0</v>
      </c>
      <c r="F730" s="114">
        <v>0</v>
      </c>
      <c r="G730" s="114">
        <f>F730/F728*100</f>
        <v>0</v>
      </c>
      <c r="H730" s="114" t="s">
        <v>71</v>
      </c>
    </row>
    <row r="731" spans="1:8" s="56" customFormat="1" ht="15.75">
      <c r="A731" s="476"/>
      <c r="B731" s="472"/>
      <c r="C731" s="183" t="s">
        <v>17</v>
      </c>
      <c r="D731" s="115">
        <v>0</v>
      </c>
      <c r="E731" s="114">
        <f>D731/D728*100</f>
        <v>0</v>
      </c>
      <c r="F731" s="114">
        <v>0</v>
      </c>
      <c r="G731" s="114">
        <f>F731/F728*100</f>
        <v>0</v>
      </c>
      <c r="H731" s="114" t="s">
        <v>71</v>
      </c>
    </row>
    <row r="732" spans="1:8" s="56" customFormat="1" ht="15.75">
      <c r="A732" s="487"/>
      <c r="B732" s="473"/>
      <c r="C732" s="183" t="s">
        <v>35</v>
      </c>
      <c r="D732" s="115">
        <v>0</v>
      </c>
      <c r="E732" s="114">
        <f>D732/D728*100</f>
        <v>0</v>
      </c>
      <c r="F732" s="114">
        <v>0</v>
      </c>
      <c r="G732" s="114">
        <f>F732/F728*100</f>
        <v>0</v>
      </c>
      <c r="H732" s="114" t="s">
        <v>71</v>
      </c>
    </row>
    <row r="733" spans="1:8" s="56" customFormat="1" ht="15" customHeight="1">
      <c r="A733" s="478" t="s">
        <v>1092</v>
      </c>
      <c r="B733" s="463" t="s">
        <v>1037</v>
      </c>
      <c r="C733" s="183" t="s">
        <v>113</v>
      </c>
      <c r="D733" s="115">
        <f>D734+D735+D736+D737</f>
        <v>6512</v>
      </c>
      <c r="E733" s="114">
        <f>E734+E735+E736+E737</f>
        <v>100</v>
      </c>
      <c r="F733" s="114">
        <f>F734+F735+F736+F737</f>
        <v>4192.6</v>
      </c>
      <c r="G733" s="114">
        <f>G734+G735+G736+G737</f>
        <v>100</v>
      </c>
      <c r="H733" s="114">
        <f>F733/D733*100-100</f>
        <v>-35.61732186732186</v>
      </c>
    </row>
    <row r="734" spans="1:8" s="56" customFormat="1" ht="31.5">
      <c r="A734" s="478"/>
      <c r="B734" s="455"/>
      <c r="C734" s="183" t="s">
        <v>33</v>
      </c>
      <c r="D734" s="115">
        <v>6512</v>
      </c>
      <c r="E734" s="114">
        <f>D734/D733*100</f>
        <v>100</v>
      </c>
      <c r="F734" s="114">
        <v>4192.6</v>
      </c>
      <c r="G734" s="114">
        <f>F734/F733*100</f>
        <v>100</v>
      </c>
      <c r="H734" s="114">
        <f>F734/D734*100-100</f>
        <v>-35.61732186732186</v>
      </c>
    </row>
    <row r="735" spans="1:8" s="56" customFormat="1" ht="20.25" customHeight="1">
      <c r="A735" s="478"/>
      <c r="B735" s="455"/>
      <c r="C735" s="183" t="s">
        <v>34</v>
      </c>
      <c r="D735" s="115">
        <v>0</v>
      </c>
      <c r="E735" s="114">
        <f>D735/D733*100</f>
        <v>0</v>
      </c>
      <c r="F735" s="115">
        <v>0</v>
      </c>
      <c r="G735" s="114">
        <f>F735/F733*100</f>
        <v>0</v>
      </c>
      <c r="H735" s="114" t="s">
        <v>71</v>
      </c>
    </row>
    <row r="736" spans="1:8" s="56" customFormat="1" ht="19.5" customHeight="1">
      <c r="A736" s="478"/>
      <c r="B736" s="455"/>
      <c r="C736" s="183" t="s">
        <v>17</v>
      </c>
      <c r="D736" s="115">
        <v>0</v>
      </c>
      <c r="E736" s="114">
        <f>D736/D733*100</f>
        <v>0</v>
      </c>
      <c r="F736" s="115">
        <v>0</v>
      </c>
      <c r="G736" s="114">
        <f>F736/F733*100</f>
        <v>0</v>
      </c>
      <c r="H736" s="114" t="s">
        <v>71</v>
      </c>
    </row>
    <row r="737" spans="1:8" s="56" customFormat="1" ht="21.75" customHeight="1">
      <c r="A737" s="479"/>
      <c r="B737" s="456"/>
      <c r="C737" s="183" t="s">
        <v>35</v>
      </c>
      <c r="D737" s="115">
        <v>0</v>
      </c>
      <c r="E737" s="114">
        <f>D737/D733*100</f>
        <v>0</v>
      </c>
      <c r="F737" s="115">
        <v>0</v>
      </c>
      <c r="G737" s="114">
        <f>F737/F733*100</f>
        <v>0</v>
      </c>
      <c r="H737" s="114" t="s">
        <v>71</v>
      </c>
    </row>
    <row r="738" spans="1:8" s="56" customFormat="1" ht="18.75" customHeight="1">
      <c r="A738" s="478" t="s">
        <v>1093</v>
      </c>
      <c r="B738" s="454" t="s">
        <v>1038</v>
      </c>
      <c r="C738" s="183" t="s">
        <v>113</v>
      </c>
      <c r="D738" s="115">
        <f>D739+D740+D741+D742</f>
        <v>405</v>
      </c>
      <c r="E738" s="114">
        <f>E739+E740+E741+E742</f>
        <v>100</v>
      </c>
      <c r="F738" s="114">
        <f>F739+F740+F741+F742</f>
        <v>319.93</v>
      </c>
      <c r="G738" s="114">
        <f>G739+G740+G741+G742</f>
        <v>100</v>
      </c>
      <c r="H738" s="114">
        <f>F738/D738*100-100</f>
        <v>-21.004938271604928</v>
      </c>
    </row>
    <row r="739" spans="1:8" s="56" customFormat="1" ht="31.5">
      <c r="A739" s="478"/>
      <c r="B739" s="455"/>
      <c r="C739" s="183" t="s">
        <v>33</v>
      </c>
      <c r="D739" s="115">
        <v>405</v>
      </c>
      <c r="E739" s="114">
        <f>D739/D738*100</f>
        <v>100</v>
      </c>
      <c r="F739" s="114">
        <v>319.93</v>
      </c>
      <c r="G739" s="114">
        <f>F739/F738*100</f>
        <v>100</v>
      </c>
      <c r="H739" s="114">
        <f>F739/D739*100-100</f>
        <v>-21.004938271604928</v>
      </c>
    </row>
    <row r="740" spans="1:8" s="56" customFormat="1" ht="15.75">
      <c r="A740" s="478"/>
      <c r="B740" s="455"/>
      <c r="C740" s="183" t="s">
        <v>34</v>
      </c>
      <c r="D740" s="115">
        <v>0</v>
      </c>
      <c r="E740" s="114">
        <f>D740/D738*100</f>
        <v>0</v>
      </c>
      <c r="F740" s="115">
        <v>0</v>
      </c>
      <c r="G740" s="114">
        <f>F740/F738*100</f>
        <v>0</v>
      </c>
      <c r="H740" s="114" t="s">
        <v>71</v>
      </c>
    </row>
    <row r="741" spans="1:8" s="56" customFormat="1" ht="19.5" customHeight="1">
      <c r="A741" s="478"/>
      <c r="B741" s="455"/>
      <c r="C741" s="183" t="s">
        <v>17</v>
      </c>
      <c r="D741" s="115">
        <v>0</v>
      </c>
      <c r="E741" s="114">
        <f>D741/D738*100</f>
        <v>0</v>
      </c>
      <c r="F741" s="115">
        <v>0</v>
      </c>
      <c r="G741" s="114">
        <f>F741/F738*100</f>
        <v>0</v>
      </c>
      <c r="H741" s="114" t="s">
        <v>71</v>
      </c>
    </row>
    <row r="742" spans="1:8" s="56" customFormat="1" ht="21.75" customHeight="1">
      <c r="A742" s="479"/>
      <c r="B742" s="456"/>
      <c r="C742" s="183" t="s">
        <v>35</v>
      </c>
      <c r="D742" s="115">
        <v>0</v>
      </c>
      <c r="E742" s="114">
        <f>D742/D738*100</f>
        <v>0</v>
      </c>
      <c r="F742" s="115">
        <v>0</v>
      </c>
      <c r="G742" s="114">
        <f>F742/F738*100</f>
        <v>0</v>
      </c>
      <c r="H742" s="114" t="s">
        <v>71</v>
      </c>
    </row>
    <row r="743" spans="1:8" s="56" customFormat="1" ht="15" customHeight="1">
      <c r="A743" s="478" t="s">
        <v>1094</v>
      </c>
      <c r="B743" s="463" t="s">
        <v>1039</v>
      </c>
      <c r="C743" s="183" t="s">
        <v>113</v>
      </c>
      <c r="D743" s="115">
        <f>D744+D745+D746+D747</f>
        <v>5670</v>
      </c>
      <c r="E743" s="114">
        <f>E744+E745+E746+E747</f>
        <v>100</v>
      </c>
      <c r="F743" s="114">
        <f>F744+F745+F746+F747</f>
        <v>4337.37</v>
      </c>
      <c r="G743" s="114">
        <f>G744+G745+G746+G747</f>
        <v>100</v>
      </c>
      <c r="H743" s="114">
        <f>F743/D743*100-100</f>
        <v>-23.5031746031746</v>
      </c>
    </row>
    <row r="744" spans="1:8" s="56" customFormat="1" ht="31.5">
      <c r="A744" s="478"/>
      <c r="B744" s="455"/>
      <c r="C744" s="183" t="s">
        <v>33</v>
      </c>
      <c r="D744" s="115">
        <v>0</v>
      </c>
      <c r="E744" s="114">
        <f>D744/D743*100</f>
        <v>0</v>
      </c>
      <c r="F744" s="115">
        <v>0</v>
      </c>
      <c r="G744" s="114">
        <f>F744/F743*100</f>
        <v>0</v>
      </c>
      <c r="H744" s="114" t="s">
        <v>71</v>
      </c>
    </row>
    <row r="745" spans="1:8" s="56" customFormat="1" ht="15.75">
      <c r="A745" s="478"/>
      <c r="B745" s="455"/>
      <c r="C745" s="183" t="s">
        <v>34</v>
      </c>
      <c r="D745" s="115">
        <v>0</v>
      </c>
      <c r="E745" s="114">
        <f>D745/D743*100</f>
        <v>0</v>
      </c>
      <c r="F745" s="115">
        <v>0</v>
      </c>
      <c r="G745" s="114">
        <f>F745/F743*100</f>
        <v>0</v>
      </c>
      <c r="H745" s="114" t="s">
        <v>71</v>
      </c>
    </row>
    <row r="746" spans="1:8" s="56" customFormat="1" ht="15.75">
      <c r="A746" s="478"/>
      <c r="B746" s="455"/>
      <c r="C746" s="183" t="s">
        <v>17</v>
      </c>
      <c r="D746" s="115">
        <v>5670</v>
      </c>
      <c r="E746" s="114">
        <f>D746/D743*100</f>
        <v>100</v>
      </c>
      <c r="F746" s="114">
        <v>4337.37</v>
      </c>
      <c r="G746" s="114">
        <f>F746/F743*100</f>
        <v>100</v>
      </c>
      <c r="H746" s="114">
        <f>F746/D746*100-100</f>
        <v>-23.5031746031746</v>
      </c>
    </row>
    <row r="747" spans="1:8" s="56" customFormat="1" ht="15.75">
      <c r="A747" s="479"/>
      <c r="B747" s="456"/>
      <c r="C747" s="183" t="s">
        <v>35</v>
      </c>
      <c r="D747" s="115">
        <v>0</v>
      </c>
      <c r="E747" s="114">
        <f>D747/D743*100</f>
        <v>0</v>
      </c>
      <c r="F747" s="114">
        <v>0</v>
      </c>
      <c r="G747" s="114">
        <f>F747/F743*100</f>
        <v>0</v>
      </c>
      <c r="H747" s="114" t="s">
        <v>71</v>
      </c>
    </row>
    <row r="748" spans="1:8" s="56" customFormat="1" ht="15" customHeight="1">
      <c r="A748" s="478" t="s">
        <v>1095</v>
      </c>
      <c r="B748" s="454" t="s">
        <v>1040</v>
      </c>
      <c r="C748" s="183" t="s">
        <v>113</v>
      </c>
      <c r="D748" s="115">
        <f>D749+D750+D751+D752</f>
        <v>6184</v>
      </c>
      <c r="E748" s="114">
        <f>E749+E750+E751+E752</f>
        <v>100</v>
      </c>
      <c r="F748" s="114">
        <f>F749+F750+F751+F752</f>
        <v>3845.05</v>
      </c>
      <c r="G748" s="114">
        <f>G749+G750+G751+G752</f>
        <v>100</v>
      </c>
      <c r="H748" s="114">
        <f>F748/D748*100-100</f>
        <v>-37.82260672703751</v>
      </c>
    </row>
    <row r="749" spans="1:8" s="56" customFormat="1" ht="31.5">
      <c r="A749" s="478"/>
      <c r="B749" s="455"/>
      <c r="C749" s="183" t="s">
        <v>33</v>
      </c>
      <c r="D749" s="115">
        <v>0</v>
      </c>
      <c r="E749" s="114">
        <f>D749/D748*100</f>
        <v>0</v>
      </c>
      <c r="F749" s="114">
        <v>0</v>
      </c>
      <c r="G749" s="114">
        <f>F749/F748*100</f>
        <v>0</v>
      </c>
      <c r="H749" s="114" t="s">
        <v>71</v>
      </c>
    </row>
    <row r="750" spans="1:8" s="56" customFormat="1" ht="15.75">
      <c r="A750" s="478"/>
      <c r="B750" s="455"/>
      <c r="C750" s="183" t="s">
        <v>34</v>
      </c>
      <c r="D750" s="115">
        <v>6184</v>
      </c>
      <c r="E750" s="114">
        <f>D750/D748*100</f>
        <v>100</v>
      </c>
      <c r="F750" s="114">
        <v>3845.05</v>
      </c>
      <c r="G750" s="114">
        <f>F750/F748*100</f>
        <v>100</v>
      </c>
      <c r="H750" s="114">
        <f>F750/D750*100-100</f>
        <v>-37.82260672703751</v>
      </c>
    </row>
    <row r="751" spans="1:8" s="56" customFormat="1" ht="15.75">
      <c r="A751" s="478"/>
      <c r="B751" s="455"/>
      <c r="C751" s="183" t="s">
        <v>17</v>
      </c>
      <c r="D751" s="115">
        <v>0</v>
      </c>
      <c r="E751" s="114">
        <f>D751/D748*100</f>
        <v>0</v>
      </c>
      <c r="F751" s="115">
        <v>0</v>
      </c>
      <c r="G751" s="114">
        <f>F751/F748*100</f>
        <v>0</v>
      </c>
      <c r="H751" s="114" t="s">
        <v>71</v>
      </c>
    </row>
    <row r="752" spans="1:8" s="56" customFormat="1" ht="15.75">
      <c r="A752" s="479"/>
      <c r="B752" s="456"/>
      <c r="C752" s="183" t="s">
        <v>35</v>
      </c>
      <c r="D752" s="115">
        <v>0</v>
      </c>
      <c r="E752" s="114">
        <f>D752/D748*100</f>
        <v>0</v>
      </c>
      <c r="F752" s="115">
        <v>0</v>
      </c>
      <c r="G752" s="114">
        <f>F752/F748*100</f>
        <v>0</v>
      </c>
      <c r="H752" s="114" t="s">
        <v>71</v>
      </c>
    </row>
    <row r="753" spans="1:8" s="56" customFormat="1" ht="29.25" customHeight="1" hidden="1">
      <c r="A753" s="478" t="s">
        <v>987</v>
      </c>
      <c r="B753" s="463" t="s">
        <v>1041</v>
      </c>
      <c r="C753" s="183" t="s">
        <v>113</v>
      </c>
      <c r="D753" s="115">
        <f>D754+D755+D756+D757</f>
        <v>0</v>
      </c>
      <c r="E753" s="114">
        <v>0</v>
      </c>
      <c r="F753" s="114">
        <f>F754+F755+F756+F757</f>
        <v>0</v>
      </c>
      <c r="G753" s="114">
        <f>G754+G755+G756+G757</f>
        <v>0</v>
      </c>
      <c r="H753" s="114" t="s">
        <v>71</v>
      </c>
    </row>
    <row r="754" spans="1:8" s="56" customFormat="1" ht="30" customHeight="1" hidden="1">
      <c r="A754" s="478"/>
      <c r="B754" s="455"/>
      <c r="C754" s="183" t="s">
        <v>33</v>
      </c>
      <c r="D754" s="115">
        <v>0</v>
      </c>
      <c r="E754" s="115">
        <v>0</v>
      </c>
      <c r="F754" s="115">
        <v>0</v>
      </c>
      <c r="G754" s="115">
        <v>0</v>
      </c>
      <c r="H754" s="114" t="s">
        <v>71</v>
      </c>
    </row>
    <row r="755" spans="1:8" s="56" customFormat="1" ht="27.75" customHeight="1" hidden="1">
      <c r="A755" s="478"/>
      <c r="B755" s="455"/>
      <c r="C755" s="183" t="s">
        <v>34</v>
      </c>
      <c r="D755" s="115">
        <v>0</v>
      </c>
      <c r="E755" s="115">
        <v>0</v>
      </c>
      <c r="F755" s="115">
        <v>0</v>
      </c>
      <c r="G755" s="115">
        <v>0</v>
      </c>
      <c r="H755" s="114" t="s">
        <v>71</v>
      </c>
    </row>
    <row r="756" spans="1:8" s="56" customFormat="1" ht="25.5" customHeight="1" hidden="1">
      <c r="A756" s="478"/>
      <c r="B756" s="455"/>
      <c r="C756" s="183" t="s">
        <v>17</v>
      </c>
      <c r="D756" s="115">
        <v>0</v>
      </c>
      <c r="E756" s="115">
        <v>0</v>
      </c>
      <c r="F756" s="115">
        <v>0</v>
      </c>
      <c r="G756" s="115">
        <v>0</v>
      </c>
      <c r="H756" s="114" t="s">
        <v>71</v>
      </c>
    </row>
    <row r="757" spans="1:8" s="56" customFormat="1" ht="33.75" customHeight="1" hidden="1">
      <c r="A757" s="479"/>
      <c r="B757" s="456"/>
      <c r="C757" s="183" t="s">
        <v>35</v>
      </c>
      <c r="D757" s="115">
        <v>0</v>
      </c>
      <c r="E757" s="115">
        <v>0</v>
      </c>
      <c r="F757" s="115">
        <v>0</v>
      </c>
      <c r="G757" s="115">
        <v>0</v>
      </c>
      <c r="H757" s="114" t="s">
        <v>71</v>
      </c>
    </row>
    <row r="758" spans="1:8" s="56" customFormat="1" ht="28.5" customHeight="1" hidden="1">
      <c r="A758" s="478" t="s">
        <v>988</v>
      </c>
      <c r="B758" s="463" t="s">
        <v>1042</v>
      </c>
      <c r="C758" s="183" t="s">
        <v>113</v>
      </c>
      <c r="D758" s="115">
        <v>0</v>
      </c>
      <c r="E758" s="115">
        <v>0</v>
      </c>
      <c r="F758" s="115">
        <v>0</v>
      </c>
      <c r="G758" s="115">
        <v>0</v>
      </c>
      <c r="H758" s="114" t="s">
        <v>71</v>
      </c>
    </row>
    <row r="759" spans="1:8" s="56" customFormat="1" ht="30.75" customHeight="1" hidden="1">
      <c r="A759" s="478"/>
      <c r="B759" s="455"/>
      <c r="C759" s="183" t="s">
        <v>33</v>
      </c>
      <c r="D759" s="115">
        <v>0</v>
      </c>
      <c r="E759" s="115">
        <v>0</v>
      </c>
      <c r="F759" s="115">
        <v>0</v>
      </c>
      <c r="G759" s="115">
        <v>0</v>
      </c>
      <c r="H759" s="114" t="s">
        <v>71</v>
      </c>
    </row>
    <row r="760" spans="1:8" s="56" customFormat="1" ht="27.75" customHeight="1" hidden="1">
      <c r="A760" s="478"/>
      <c r="B760" s="455"/>
      <c r="C760" s="183" t="s">
        <v>34</v>
      </c>
      <c r="D760" s="115">
        <v>0</v>
      </c>
      <c r="E760" s="115">
        <v>0</v>
      </c>
      <c r="F760" s="115">
        <v>0</v>
      </c>
      <c r="G760" s="115">
        <v>0</v>
      </c>
      <c r="H760" s="114" t="s">
        <v>71</v>
      </c>
    </row>
    <row r="761" spans="1:8" s="56" customFormat="1" ht="23.25" customHeight="1" hidden="1">
      <c r="A761" s="478"/>
      <c r="B761" s="455"/>
      <c r="C761" s="184" t="s">
        <v>17</v>
      </c>
      <c r="D761" s="115">
        <v>0</v>
      </c>
      <c r="E761" s="115">
        <v>0</v>
      </c>
      <c r="F761" s="115">
        <v>0</v>
      </c>
      <c r="G761" s="115">
        <v>0</v>
      </c>
      <c r="H761" s="114" t="s">
        <v>71</v>
      </c>
    </row>
    <row r="762" spans="1:8" s="56" customFormat="1" ht="39" customHeight="1" hidden="1">
      <c r="A762" s="479"/>
      <c r="B762" s="456"/>
      <c r="C762" s="110" t="s">
        <v>35</v>
      </c>
      <c r="D762" s="115">
        <v>0</v>
      </c>
      <c r="E762" s="115">
        <v>0</v>
      </c>
      <c r="F762" s="115">
        <v>0</v>
      </c>
      <c r="G762" s="115">
        <v>0</v>
      </c>
      <c r="H762" s="114" t="s">
        <v>71</v>
      </c>
    </row>
    <row r="763" spans="1:8" s="56" customFormat="1" ht="17.25" customHeight="1">
      <c r="A763" s="478" t="s">
        <v>1096</v>
      </c>
      <c r="B763" s="471" t="s">
        <v>1043</v>
      </c>
      <c r="C763" s="183" t="s">
        <v>113</v>
      </c>
      <c r="D763" s="115">
        <f>D764+D765+D766+D767</f>
        <v>890</v>
      </c>
      <c r="E763" s="114">
        <f>E764+E765+E766+E767</f>
        <v>100</v>
      </c>
      <c r="F763" s="114">
        <f>F764+F765+F766+F767</f>
        <v>330</v>
      </c>
      <c r="G763" s="114">
        <f>G764+G765+G766+G767</f>
        <v>100</v>
      </c>
      <c r="H763" s="114">
        <f>F763/D763*100-100</f>
        <v>-62.92134831460674</v>
      </c>
    </row>
    <row r="764" spans="1:8" s="56" customFormat="1" ht="31.5">
      <c r="A764" s="478"/>
      <c r="B764" s="455"/>
      <c r="C764" s="183" t="s">
        <v>33</v>
      </c>
      <c r="D764" s="115">
        <v>0</v>
      </c>
      <c r="E764" s="114">
        <f>D764/D763*100</f>
        <v>0</v>
      </c>
      <c r="F764" s="114">
        <v>0</v>
      </c>
      <c r="G764" s="114">
        <f>F764/F763*100</f>
        <v>0</v>
      </c>
      <c r="H764" s="114" t="s">
        <v>71</v>
      </c>
    </row>
    <row r="765" spans="1:8" s="56" customFormat="1" ht="15.75">
      <c r="A765" s="478"/>
      <c r="B765" s="455"/>
      <c r="C765" s="183" t="s">
        <v>34</v>
      </c>
      <c r="D765" s="115">
        <v>890</v>
      </c>
      <c r="E765" s="114">
        <f>D765/D763*100</f>
        <v>100</v>
      </c>
      <c r="F765" s="114">
        <v>330</v>
      </c>
      <c r="G765" s="114">
        <f>F765/F763*100</f>
        <v>100</v>
      </c>
      <c r="H765" s="114">
        <f>F765/D765*100-100</f>
        <v>-62.92134831460674</v>
      </c>
    </row>
    <row r="766" spans="1:8" s="56" customFormat="1" ht="15.75">
      <c r="A766" s="478"/>
      <c r="B766" s="455"/>
      <c r="C766" s="184" t="s">
        <v>17</v>
      </c>
      <c r="D766" s="115">
        <v>0</v>
      </c>
      <c r="E766" s="115">
        <v>0</v>
      </c>
      <c r="F766" s="115">
        <v>0</v>
      </c>
      <c r="G766" s="114">
        <f>F766/F763*100</f>
        <v>0</v>
      </c>
      <c r="H766" s="114" t="s">
        <v>71</v>
      </c>
    </row>
    <row r="767" spans="1:8" s="56" customFormat="1" ht="15.75" customHeight="1">
      <c r="A767" s="479"/>
      <c r="B767" s="456"/>
      <c r="C767" s="110" t="s">
        <v>35</v>
      </c>
      <c r="D767" s="115">
        <v>0</v>
      </c>
      <c r="E767" s="115">
        <v>0</v>
      </c>
      <c r="F767" s="115">
        <v>0</v>
      </c>
      <c r="G767" s="114">
        <f>F767/F763*100</f>
        <v>0</v>
      </c>
      <c r="H767" s="114" t="s">
        <v>71</v>
      </c>
    </row>
    <row r="768" spans="1:8" s="56" customFormat="1" ht="21.75" customHeight="1">
      <c r="A768" s="478" t="s">
        <v>1097</v>
      </c>
      <c r="B768" s="480" t="s">
        <v>1044</v>
      </c>
      <c r="C768" s="183" t="s">
        <v>113</v>
      </c>
      <c r="D768" s="115">
        <v>0</v>
      </c>
      <c r="E768" s="115">
        <v>0</v>
      </c>
      <c r="F768" s="114">
        <f>F769+F770+F771+F772</f>
        <v>392.95</v>
      </c>
      <c r="G768" s="114">
        <f>G769+G770+G771+G772</f>
        <v>100</v>
      </c>
      <c r="H768" s="114" t="s">
        <v>71</v>
      </c>
    </row>
    <row r="769" spans="1:8" s="56" customFormat="1" ht="29.25" customHeight="1">
      <c r="A769" s="478"/>
      <c r="B769" s="481"/>
      <c r="C769" s="183" t="s">
        <v>33</v>
      </c>
      <c r="D769" s="115">
        <v>0</v>
      </c>
      <c r="E769" s="115">
        <v>0</v>
      </c>
      <c r="F769" s="114">
        <v>0</v>
      </c>
      <c r="G769" s="114">
        <f>F769/F768*100</f>
        <v>0</v>
      </c>
      <c r="H769" s="114" t="s">
        <v>71</v>
      </c>
    </row>
    <row r="770" spans="1:8" s="56" customFormat="1" ht="15" customHeight="1">
      <c r="A770" s="478"/>
      <c r="B770" s="481"/>
      <c r="C770" s="183" t="s">
        <v>34</v>
      </c>
      <c r="D770" s="115">
        <v>0</v>
      </c>
      <c r="E770" s="115">
        <v>0</v>
      </c>
      <c r="F770" s="114">
        <v>392.95</v>
      </c>
      <c r="G770" s="114">
        <f>F770/F768*100</f>
        <v>100</v>
      </c>
      <c r="H770" s="114" t="s">
        <v>71</v>
      </c>
    </row>
    <row r="771" spans="1:8" s="56" customFormat="1" ht="15" customHeight="1">
      <c r="A771" s="478"/>
      <c r="B771" s="481"/>
      <c r="C771" s="184" t="s">
        <v>17</v>
      </c>
      <c r="D771" s="115">
        <v>0</v>
      </c>
      <c r="E771" s="115">
        <v>0</v>
      </c>
      <c r="F771" s="114">
        <v>0</v>
      </c>
      <c r="G771" s="114">
        <f>F771/F768*100</f>
        <v>0</v>
      </c>
      <c r="H771" s="114" t="s">
        <v>71</v>
      </c>
    </row>
    <row r="772" spans="1:8" s="56" customFormat="1" ht="15.75">
      <c r="A772" s="479"/>
      <c r="B772" s="482"/>
      <c r="C772" s="110" t="s">
        <v>35</v>
      </c>
      <c r="D772" s="115">
        <v>0</v>
      </c>
      <c r="E772" s="115">
        <v>0</v>
      </c>
      <c r="F772" s="114">
        <v>0</v>
      </c>
      <c r="G772" s="114">
        <f>F772/F768*100</f>
        <v>0</v>
      </c>
      <c r="H772" s="114" t="s">
        <v>71</v>
      </c>
    </row>
    <row r="773" spans="1:8" s="56" customFormat="1" ht="15" customHeight="1">
      <c r="A773" s="488" t="s">
        <v>1098</v>
      </c>
      <c r="B773" s="490" t="s">
        <v>1045</v>
      </c>
      <c r="C773" s="186" t="s">
        <v>113</v>
      </c>
      <c r="D773" s="120">
        <f>D774+D775+D776+D777</f>
        <v>79315</v>
      </c>
      <c r="E773" s="120">
        <f>E774+E775+E776+E777</f>
        <v>100</v>
      </c>
      <c r="F773" s="120">
        <f>F774+F775+F776+F777</f>
        <v>52387.729999999996</v>
      </c>
      <c r="G773" s="120">
        <f>G774+G775+G776+G777</f>
        <v>100.00000000000001</v>
      </c>
      <c r="H773" s="120">
        <f aca="true" t="shared" si="6" ref="H773:H831">F773/D773*100-100</f>
        <v>-33.94978251276555</v>
      </c>
    </row>
    <row r="774" spans="1:8" s="56" customFormat="1" ht="31.5">
      <c r="A774" s="488"/>
      <c r="B774" s="461"/>
      <c r="C774" s="186" t="s">
        <v>33</v>
      </c>
      <c r="D774" s="120">
        <f aca="true" t="shared" si="7" ref="D774:F777">D779</f>
        <v>0</v>
      </c>
      <c r="E774" s="120">
        <f>D774/D773*100</f>
        <v>0</v>
      </c>
      <c r="F774" s="120">
        <f t="shared" si="7"/>
        <v>0</v>
      </c>
      <c r="G774" s="120">
        <f>F774/F773*100</f>
        <v>0</v>
      </c>
      <c r="H774" s="120" t="s">
        <v>71</v>
      </c>
    </row>
    <row r="775" spans="1:8" s="56" customFormat="1" ht="15.75">
      <c r="A775" s="488"/>
      <c r="B775" s="461"/>
      <c r="C775" s="186" t="s">
        <v>34</v>
      </c>
      <c r="D775" s="120">
        <f t="shared" si="7"/>
        <v>72905</v>
      </c>
      <c r="E775" s="120">
        <f>D775/D773*100</f>
        <v>91.91830044758242</v>
      </c>
      <c r="F775" s="120">
        <f t="shared" si="7"/>
        <v>48263</v>
      </c>
      <c r="G775" s="120">
        <f>F775/F773*100</f>
        <v>92.1265342094418</v>
      </c>
      <c r="H775" s="120">
        <f t="shared" si="6"/>
        <v>-33.80015088128387</v>
      </c>
    </row>
    <row r="776" spans="1:8" s="56" customFormat="1" ht="15.75">
      <c r="A776" s="488"/>
      <c r="B776" s="461"/>
      <c r="C776" s="186" t="s">
        <v>17</v>
      </c>
      <c r="D776" s="120">
        <f t="shared" si="7"/>
        <v>0</v>
      </c>
      <c r="E776" s="120">
        <f>D776/D773*100</f>
        <v>0</v>
      </c>
      <c r="F776" s="120">
        <f t="shared" si="7"/>
        <v>0</v>
      </c>
      <c r="G776" s="120">
        <f>F776/F773*100</f>
        <v>0</v>
      </c>
      <c r="H776" s="120" t="s">
        <v>71</v>
      </c>
    </row>
    <row r="777" spans="1:8" s="56" customFormat="1" ht="15.75">
      <c r="A777" s="489"/>
      <c r="B777" s="491"/>
      <c r="C777" s="186" t="s">
        <v>35</v>
      </c>
      <c r="D777" s="120">
        <f t="shared" si="7"/>
        <v>6410</v>
      </c>
      <c r="E777" s="120">
        <f>D777/D773*100</f>
        <v>8.081699552417575</v>
      </c>
      <c r="F777" s="120">
        <f t="shared" si="7"/>
        <v>4124.73</v>
      </c>
      <c r="G777" s="120">
        <f>F777/F773*100</f>
        <v>7.873465790558208</v>
      </c>
      <c r="H777" s="120">
        <f t="shared" si="6"/>
        <v>-35.65163806552263</v>
      </c>
    </row>
    <row r="778" spans="1:8" s="56" customFormat="1" ht="15" customHeight="1">
      <c r="A778" s="478" t="s">
        <v>1099</v>
      </c>
      <c r="B778" s="463" t="s">
        <v>1046</v>
      </c>
      <c r="C778" s="110" t="s">
        <v>113</v>
      </c>
      <c r="D778" s="113">
        <f>D779+D780+D781+D782</f>
        <v>79315</v>
      </c>
      <c r="E778" s="114">
        <f>E779+E780+E781+E782</f>
        <v>100</v>
      </c>
      <c r="F778" s="114">
        <f>F779+F780+F781+F782</f>
        <v>52387.729999999996</v>
      </c>
      <c r="G778" s="114">
        <f>G779+G780+G781+G782</f>
        <v>100.00000000000001</v>
      </c>
      <c r="H778" s="114">
        <f t="shared" si="6"/>
        <v>-33.94978251276555</v>
      </c>
    </row>
    <row r="779" spans="1:8" s="56" customFormat="1" ht="31.5">
      <c r="A779" s="478"/>
      <c r="B779" s="455"/>
      <c r="C779" s="110" t="s">
        <v>33</v>
      </c>
      <c r="D779" s="113">
        <v>0</v>
      </c>
      <c r="E779" s="114">
        <f>D779/D778*100</f>
        <v>0</v>
      </c>
      <c r="F779" s="114">
        <v>0</v>
      </c>
      <c r="G779" s="114">
        <f>F779/F778*100</f>
        <v>0</v>
      </c>
      <c r="H779" s="114" t="s">
        <v>71</v>
      </c>
    </row>
    <row r="780" spans="1:8" s="56" customFormat="1" ht="15.75">
      <c r="A780" s="478"/>
      <c r="B780" s="455"/>
      <c r="C780" s="110" t="s">
        <v>34</v>
      </c>
      <c r="D780" s="113">
        <v>72905</v>
      </c>
      <c r="E780" s="114">
        <f>D780/D778*100</f>
        <v>91.91830044758242</v>
      </c>
      <c r="F780" s="114">
        <v>48263</v>
      </c>
      <c r="G780" s="114">
        <f>F780/F778*100</f>
        <v>92.1265342094418</v>
      </c>
      <c r="H780" s="114">
        <f t="shared" si="6"/>
        <v>-33.80015088128387</v>
      </c>
    </row>
    <row r="781" spans="1:8" s="56" customFormat="1" ht="15.75">
      <c r="A781" s="478"/>
      <c r="B781" s="455"/>
      <c r="C781" s="110" t="s">
        <v>17</v>
      </c>
      <c r="D781" s="113">
        <v>0</v>
      </c>
      <c r="E781" s="114">
        <f>D781/D778*100</f>
        <v>0</v>
      </c>
      <c r="F781" s="114">
        <v>0</v>
      </c>
      <c r="G781" s="114">
        <f>F781/F778*100</f>
        <v>0</v>
      </c>
      <c r="H781" s="114" t="s">
        <v>71</v>
      </c>
    </row>
    <row r="782" spans="1:8" s="56" customFormat="1" ht="15.75">
      <c r="A782" s="479"/>
      <c r="B782" s="456"/>
      <c r="C782" s="110" t="s">
        <v>35</v>
      </c>
      <c r="D782" s="113">
        <v>6410</v>
      </c>
      <c r="E782" s="114">
        <f>D782/D778*100</f>
        <v>8.081699552417575</v>
      </c>
      <c r="F782" s="114">
        <v>4124.73</v>
      </c>
      <c r="G782" s="114">
        <f>F782/F778*100</f>
        <v>7.873465790558208</v>
      </c>
      <c r="H782" s="114">
        <f t="shared" si="6"/>
        <v>-35.65163806552263</v>
      </c>
    </row>
    <row r="783" spans="1:8" s="56" customFormat="1" ht="15" customHeight="1">
      <c r="A783" s="488" t="s">
        <v>1100</v>
      </c>
      <c r="B783" s="460" t="s">
        <v>1047</v>
      </c>
      <c r="C783" s="186" t="s">
        <v>113</v>
      </c>
      <c r="D783" s="120">
        <f>D784+D785+D786+D787</f>
        <v>44288</v>
      </c>
      <c r="E783" s="120">
        <f>E784+E785+E786+E787</f>
        <v>100</v>
      </c>
      <c r="F783" s="120">
        <f>F784+F785+F786+F787</f>
        <v>29412.870000000003</v>
      </c>
      <c r="G783" s="120">
        <f>G784+G785+G786+G787</f>
        <v>100</v>
      </c>
      <c r="H783" s="120">
        <f t="shared" si="6"/>
        <v>-33.58726968930635</v>
      </c>
    </row>
    <row r="784" spans="1:8" s="56" customFormat="1" ht="31.5">
      <c r="A784" s="488"/>
      <c r="B784" s="461"/>
      <c r="C784" s="186" t="s">
        <v>33</v>
      </c>
      <c r="D784" s="120">
        <f aca="true" t="shared" si="8" ref="D784:F787">D789+D794+D799</f>
        <v>505</v>
      </c>
      <c r="E784" s="120">
        <f>D784/D783*100</f>
        <v>1.1402637283236994</v>
      </c>
      <c r="F784" s="120">
        <f t="shared" si="8"/>
        <v>364.07</v>
      </c>
      <c r="G784" s="120">
        <f>F784/F783*100</f>
        <v>1.2377914837960389</v>
      </c>
      <c r="H784" s="120">
        <f t="shared" si="6"/>
        <v>-27.906930693069313</v>
      </c>
    </row>
    <row r="785" spans="1:8" s="56" customFormat="1" ht="15.75">
      <c r="A785" s="488"/>
      <c r="B785" s="461"/>
      <c r="C785" s="186" t="s">
        <v>34</v>
      </c>
      <c r="D785" s="120">
        <f t="shared" si="8"/>
        <v>43239</v>
      </c>
      <c r="E785" s="120">
        <f>D785/D783*100</f>
        <v>97.63141257225433</v>
      </c>
      <c r="F785" s="120">
        <f t="shared" si="8"/>
        <v>28739.56</v>
      </c>
      <c r="G785" s="120">
        <f>F785/F783*100</f>
        <v>97.71083202693242</v>
      </c>
      <c r="H785" s="120">
        <f t="shared" si="6"/>
        <v>-33.53324544970975</v>
      </c>
    </row>
    <row r="786" spans="1:8" s="56" customFormat="1" ht="15.75">
      <c r="A786" s="488"/>
      <c r="B786" s="461"/>
      <c r="C786" s="186" t="s">
        <v>17</v>
      </c>
      <c r="D786" s="120">
        <f t="shared" si="8"/>
        <v>544</v>
      </c>
      <c r="E786" s="120">
        <f>D786/D783*100</f>
        <v>1.2283236994219653</v>
      </c>
      <c r="F786" s="120">
        <f t="shared" si="8"/>
        <v>309.24</v>
      </c>
      <c r="G786" s="120">
        <f>F786/F783*100</f>
        <v>1.0513764892715332</v>
      </c>
      <c r="H786" s="120">
        <f t="shared" si="6"/>
        <v>-43.15441176470588</v>
      </c>
    </row>
    <row r="787" spans="1:8" s="56" customFormat="1" ht="15.75">
      <c r="A787" s="489"/>
      <c r="B787" s="491"/>
      <c r="C787" s="186" t="s">
        <v>35</v>
      </c>
      <c r="D787" s="120">
        <f t="shared" si="8"/>
        <v>0</v>
      </c>
      <c r="E787" s="120">
        <f>D787/D783*100</f>
        <v>0</v>
      </c>
      <c r="F787" s="120">
        <f t="shared" si="8"/>
        <v>0</v>
      </c>
      <c r="G787" s="120">
        <f>F787/F783*100</f>
        <v>0</v>
      </c>
      <c r="H787" s="120" t="s">
        <v>71</v>
      </c>
    </row>
    <row r="788" spans="1:8" s="56" customFormat="1" ht="38.25" customHeight="1">
      <c r="A788" s="478" t="s">
        <v>1101</v>
      </c>
      <c r="B788" s="463" t="s">
        <v>1051</v>
      </c>
      <c r="C788" s="110" t="s">
        <v>1050</v>
      </c>
      <c r="D788" s="113">
        <f>D789+D790+D791+D792</f>
        <v>16895</v>
      </c>
      <c r="E788" s="114">
        <f>E789+E790+E791+E792</f>
        <v>100</v>
      </c>
      <c r="F788" s="114">
        <f>F789+F790+F791+F792</f>
        <v>12097.6</v>
      </c>
      <c r="G788" s="114">
        <f>G789+G790+G791+G792</f>
        <v>100.00000000000001</v>
      </c>
      <c r="H788" s="114">
        <f t="shared" si="6"/>
        <v>-28.395383249482094</v>
      </c>
    </row>
    <row r="789" spans="1:8" s="56" customFormat="1" ht="29.25" customHeight="1">
      <c r="A789" s="478"/>
      <c r="B789" s="455"/>
      <c r="C789" s="110" t="s">
        <v>33</v>
      </c>
      <c r="D789" s="113">
        <v>0</v>
      </c>
      <c r="E789" s="114">
        <f>D789/D788*100</f>
        <v>0</v>
      </c>
      <c r="F789" s="114">
        <v>0</v>
      </c>
      <c r="G789" s="114">
        <f>F789/F788*100</f>
        <v>0</v>
      </c>
      <c r="H789" s="114" t="s">
        <v>71</v>
      </c>
    </row>
    <row r="790" spans="1:8" s="56" customFormat="1" ht="21" customHeight="1">
      <c r="A790" s="478"/>
      <c r="B790" s="455"/>
      <c r="C790" s="110" t="s">
        <v>34</v>
      </c>
      <c r="D790" s="113">
        <v>16351</v>
      </c>
      <c r="E790" s="114">
        <f>D790/D788*100</f>
        <v>96.78011245930749</v>
      </c>
      <c r="F790" s="114">
        <f>124.99+3603.88+8059.49</f>
        <v>11788.36</v>
      </c>
      <c r="G790" s="114">
        <f>F790/F788*100</f>
        <v>97.44379050390161</v>
      </c>
      <c r="H790" s="114">
        <f t="shared" si="6"/>
        <v>-27.9043483578986</v>
      </c>
    </row>
    <row r="791" spans="1:8" s="56" customFormat="1" ht="23.25" customHeight="1">
      <c r="A791" s="478"/>
      <c r="B791" s="455"/>
      <c r="C791" s="110" t="s">
        <v>17</v>
      </c>
      <c r="D791" s="113">
        <v>544</v>
      </c>
      <c r="E791" s="114">
        <f>D791/D788*100</f>
        <v>3.219887540692513</v>
      </c>
      <c r="F791" s="114">
        <v>309.24</v>
      </c>
      <c r="G791" s="114">
        <f>F791/F788*100</f>
        <v>2.5562094960983996</v>
      </c>
      <c r="H791" s="114">
        <f t="shared" si="6"/>
        <v>-43.15441176470588</v>
      </c>
    </row>
    <row r="792" spans="1:8" s="56" customFormat="1" ht="23.25" customHeight="1">
      <c r="A792" s="479"/>
      <c r="B792" s="456"/>
      <c r="C792" s="110" t="s">
        <v>35</v>
      </c>
      <c r="D792" s="113">
        <v>0</v>
      </c>
      <c r="E792" s="114">
        <f>D792/D788*100</f>
        <v>0</v>
      </c>
      <c r="F792" s="114">
        <v>0</v>
      </c>
      <c r="G792" s="114">
        <f>F792/F788*100</f>
        <v>0</v>
      </c>
      <c r="H792" s="114" t="s">
        <v>71</v>
      </c>
    </row>
    <row r="793" spans="1:8" s="56" customFormat="1" ht="15" customHeight="1">
      <c r="A793" s="475" t="s">
        <v>1102</v>
      </c>
      <c r="B793" s="471" t="s">
        <v>1052</v>
      </c>
      <c r="C793" s="110" t="s">
        <v>12</v>
      </c>
      <c r="D793" s="113">
        <f>D794+D795+D796+D797</f>
        <v>26888</v>
      </c>
      <c r="E793" s="114">
        <f>E794+E795+E796+E797</f>
        <v>100</v>
      </c>
      <c r="F793" s="114">
        <f>F794+F795+F796+F797</f>
        <v>16951.2</v>
      </c>
      <c r="G793" s="114">
        <f>G794+G795+G796+G797</f>
        <v>100</v>
      </c>
      <c r="H793" s="114">
        <f t="shared" si="6"/>
        <v>-36.956263016959234</v>
      </c>
    </row>
    <row r="794" spans="1:8" s="56" customFormat="1" ht="31.5" customHeight="1">
      <c r="A794" s="476"/>
      <c r="B794" s="472"/>
      <c r="C794" s="110" t="s">
        <v>33</v>
      </c>
      <c r="D794" s="113">
        <v>0</v>
      </c>
      <c r="E794" s="114">
        <f>D794/D793*100</f>
        <v>0</v>
      </c>
      <c r="F794" s="114">
        <v>0</v>
      </c>
      <c r="G794" s="114">
        <f>F794/F793*100</f>
        <v>0</v>
      </c>
      <c r="H794" s="114" t="s">
        <v>71</v>
      </c>
    </row>
    <row r="795" spans="1:8" s="56" customFormat="1" ht="15.75" customHeight="1">
      <c r="A795" s="476"/>
      <c r="B795" s="472"/>
      <c r="C795" s="110" t="s">
        <v>34</v>
      </c>
      <c r="D795" s="113">
        <v>26888</v>
      </c>
      <c r="E795" s="114">
        <f>D795/D793*100</f>
        <v>100</v>
      </c>
      <c r="F795" s="114">
        <v>16951.2</v>
      </c>
      <c r="G795" s="114">
        <f>F795/F793*100</f>
        <v>100</v>
      </c>
      <c r="H795" s="114">
        <f t="shared" si="6"/>
        <v>-36.956263016959234</v>
      </c>
    </row>
    <row r="796" spans="1:8" s="56" customFormat="1" ht="15.75" customHeight="1">
      <c r="A796" s="476"/>
      <c r="B796" s="472"/>
      <c r="C796" s="110" t="s">
        <v>17</v>
      </c>
      <c r="D796" s="113">
        <v>0</v>
      </c>
      <c r="E796" s="114">
        <f>D796/D793*100</f>
        <v>0</v>
      </c>
      <c r="F796" s="114">
        <v>0</v>
      </c>
      <c r="G796" s="114">
        <f>F796/F793*100</f>
        <v>0</v>
      </c>
      <c r="H796" s="114" t="s">
        <v>71</v>
      </c>
    </row>
    <row r="797" spans="1:8" s="56" customFormat="1" ht="15.75" customHeight="1">
      <c r="A797" s="487"/>
      <c r="B797" s="473"/>
      <c r="C797" s="110" t="s">
        <v>35</v>
      </c>
      <c r="D797" s="113">
        <v>0</v>
      </c>
      <c r="E797" s="114">
        <f>D797/D793*100</f>
        <v>0</v>
      </c>
      <c r="F797" s="114">
        <v>0</v>
      </c>
      <c r="G797" s="114">
        <f>F797/F793*100</f>
        <v>0</v>
      </c>
      <c r="H797" s="114" t="s">
        <v>71</v>
      </c>
    </row>
    <row r="798" spans="1:8" s="56" customFormat="1" ht="15.75" customHeight="1">
      <c r="A798" s="478" t="s">
        <v>464</v>
      </c>
      <c r="B798" s="463" t="s">
        <v>1049</v>
      </c>
      <c r="C798" s="110" t="s">
        <v>113</v>
      </c>
      <c r="D798" s="113">
        <f>D799+D800+D801+D802</f>
        <v>505</v>
      </c>
      <c r="E798" s="114">
        <f>E799+E800+E801+E802</f>
        <v>100</v>
      </c>
      <c r="F798" s="114">
        <f>F799+F800+F801+F802</f>
        <v>364.07</v>
      </c>
      <c r="G798" s="114">
        <f>G799+G800+G801+G802</f>
        <v>100</v>
      </c>
      <c r="H798" s="114">
        <f t="shared" si="6"/>
        <v>-27.906930693069313</v>
      </c>
    </row>
    <row r="799" spans="1:8" s="56" customFormat="1" ht="31.5">
      <c r="A799" s="478"/>
      <c r="B799" s="455"/>
      <c r="C799" s="110" t="s">
        <v>33</v>
      </c>
      <c r="D799" s="113">
        <v>505</v>
      </c>
      <c r="E799" s="114">
        <f>D799/D798*100</f>
        <v>100</v>
      </c>
      <c r="F799" s="114">
        <v>364.07</v>
      </c>
      <c r="G799" s="114">
        <f>F799/F798*100</f>
        <v>100</v>
      </c>
      <c r="H799" s="114">
        <f t="shared" si="6"/>
        <v>-27.906930693069313</v>
      </c>
    </row>
    <row r="800" spans="1:8" s="56" customFormat="1" ht="15.75">
      <c r="A800" s="478"/>
      <c r="B800" s="455"/>
      <c r="C800" s="110" t="s">
        <v>34</v>
      </c>
      <c r="D800" s="113">
        <v>0</v>
      </c>
      <c r="E800" s="114">
        <f>D800/D798*100</f>
        <v>0</v>
      </c>
      <c r="F800" s="113">
        <v>0</v>
      </c>
      <c r="G800" s="114">
        <f>F800/F798*100</f>
        <v>0</v>
      </c>
      <c r="H800" s="114" t="s">
        <v>71</v>
      </c>
    </row>
    <row r="801" spans="1:8" s="56" customFormat="1" ht="15.75">
      <c r="A801" s="478"/>
      <c r="B801" s="455"/>
      <c r="C801" s="110" t="s">
        <v>17</v>
      </c>
      <c r="D801" s="113">
        <v>0</v>
      </c>
      <c r="E801" s="114">
        <f>D801/D798*100</f>
        <v>0</v>
      </c>
      <c r="F801" s="113">
        <v>0</v>
      </c>
      <c r="G801" s="114">
        <f>F801/F798*100</f>
        <v>0</v>
      </c>
      <c r="H801" s="114" t="s">
        <v>71</v>
      </c>
    </row>
    <row r="802" spans="1:8" s="56" customFormat="1" ht="15.75">
      <c r="A802" s="479"/>
      <c r="B802" s="456"/>
      <c r="C802" s="110" t="s">
        <v>35</v>
      </c>
      <c r="D802" s="113">
        <v>0</v>
      </c>
      <c r="E802" s="114">
        <f>D802/D798*100</f>
        <v>0</v>
      </c>
      <c r="F802" s="113">
        <v>0</v>
      </c>
      <c r="G802" s="114">
        <f>F802/F798*100</f>
        <v>0</v>
      </c>
      <c r="H802" s="114" t="s">
        <v>71</v>
      </c>
    </row>
    <row r="803" spans="1:8" s="56" customFormat="1" ht="15" customHeight="1">
      <c r="A803" s="488" t="s">
        <v>1103</v>
      </c>
      <c r="B803" s="460" t="s">
        <v>1048</v>
      </c>
      <c r="C803" s="186" t="s">
        <v>113</v>
      </c>
      <c r="D803" s="120">
        <f>D808+D813+D818</f>
        <v>5653</v>
      </c>
      <c r="E803" s="120">
        <f>E804+E805+E806+E807</f>
        <v>100</v>
      </c>
      <c r="F803" s="120">
        <f>F808+F813+F818</f>
        <v>4041.05</v>
      </c>
      <c r="G803" s="120">
        <f>G804+G805+G806+G807</f>
        <v>100</v>
      </c>
      <c r="H803" s="120">
        <f t="shared" si="6"/>
        <v>-28.51494781531929</v>
      </c>
    </row>
    <row r="804" spans="1:8" s="56" customFormat="1" ht="31.5">
      <c r="A804" s="488"/>
      <c r="B804" s="461"/>
      <c r="C804" s="186" t="s">
        <v>33</v>
      </c>
      <c r="D804" s="120">
        <f>D809+D814+D819</f>
        <v>5653</v>
      </c>
      <c r="E804" s="120">
        <f>D804/D803*100</f>
        <v>100</v>
      </c>
      <c r="F804" s="120">
        <f>F809+F814+F819</f>
        <v>3363.05</v>
      </c>
      <c r="G804" s="120">
        <f>F804/F803*100</f>
        <v>83.22218235359622</v>
      </c>
      <c r="H804" s="120">
        <f t="shared" si="6"/>
        <v>-40.508579515301605</v>
      </c>
    </row>
    <row r="805" spans="1:8" s="56" customFormat="1" ht="15.75">
      <c r="A805" s="488"/>
      <c r="B805" s="461"/>
      <c r="C805" s="186" t="s">
        <v>34</v>
      </c>
      <c r="D805" s="120">
        <f>D810+D815+D820</f>
        <v>0</v>
      </c>
      <c r="E805" s="120">
        <f>D805/D803*100</f>
        <v>0</v>
      </c>
      <c r="F805" s="120">
        <f>F810+F815+F820</f>
        <v>0</v>
      </c>
      <c r="G805" s="120">
        <f>F805/F803*100</f>
        <v>0</v>
      </c>
      <c r="H805" s="120" t="e">
        <f t="shared" si="6"/>
        <v>#DIV/0!</v>
      </c>
    </row>
    <row r="806" spans="1:8" s="56" customFormat="1" ht="15.75">
      <c r="A806" s="488"/>
      <c r="B806" s="461"/>
      <c r="C806" s="186" t="s">
        <v>17</v>
      </c>
      <c r="D806" s="120">
        <f>D811+D816+D821</f>
        <v>0</v>
      </c>
      <c r="E806" s="120">
        <f>D806/D803*100</f>
        <v>0</v>
      </c>
      <c r="F806" s="120">
        <f>F811+F816+F821</f>
        <v>678</v>
      </c>
      <c r="G806" s="120">
        <f>F806/F803*100</f>
        <v>16.777817646403783</v>
      </c>
      <c r="H806" s="120" t="e">
        <f t="shared" si="6"/>
        <v>#DIV/0!</v>
      </c>
    </row>
    <row r="807" spans="1:8" s="56" customFormat="1" ht="15.75">
      <c r="A807" s="489"/>
      <c r="B807" s="491"/>
      <c r="C807" s="186" t="s">
        <v>35</v>
      </c>
      <c r="D807" s="120">
        <f>D812+D817+D822</f>
        <v>0</v>
      </c>
      <c r="E807" s="120">
        <f>D807/D803*100</f>
        <v>0</v>
      </c>
      <c r="F807" s="120">
        <f>F812+F817+F822</f>
        <v>0</v>
      </c>
      <c r="G807" s="120">
        <f>F807/F803*100</f>
        <v>0</v>
      </c>
      <c r="H807" s="120" t="e">
        <f t="shared" si="6"/>
        <v>#DIV/0!</v>
      </c>
    </row>
    <row r="808" spans="1:8" s="56" customFormat="1" ht="15" customHeight="1">
      <c r="A808" s="478" t="s">
        <v>1104</v>
      </c>
      <c r="B808" s="463" t="s">
        <v>1053</v>
      </c>
      <c r="C808" s="110" t="s">
        <v>113</v>
      </c>
      <c r="D808" s="113">
        <f>D809+D810+D811+D812</f>
        <v>805</v>
      </c>
      <c r="E808" s="114">
        <f>E809+E810+E811+E812</f>
        <v>100</v>
      </c>
      <c r="F808" s="114">
        <f>F809+F810+F811+F812</f>
        <v>68</v>
      </c>
      <c r="G808" s="114">
        <f>G809+G810+G811+G812</f>
        <v>100</v>
      </c>
      <c r="H808" s="114">
        <f t="shared" si="6"/>
        <v>-91.5527950310559</v>
      </c>
    </row>
    <row r="809" spans="1:8" s="56" customFormat="1" ht="31.5">
      <c r="A809" s="478"/>
      <c r="B809" s="455"/>
      <c r="C809" s="110" t="s">
        <v>33</v>
      </c>
      <c r="D809" s="113">
        <v>805</v>
      </c>
      <c r="E809" s="114">
        <f>D809/D808*100</f>
        <v>100</v>
      </c>
      <c r="F809" s="114">
        <v>68</v>
      </c>
      <c r="G809" s="114">
        <f>F809/F808*100</f>
        <v>100</v>
      </c>
      <c r="H809" s="114">
        <f t="shared" si="6"/>
        <v>-91.5527950310559</v>
      </c>
    </row>
    <row r="810" spans="1:8" s="56" customFormat="1" ht="15.75">
      <c r="A810" s="478"/>
      <c r="B810" s="455"/>
      <c r="C810" s="110" t="s">
        <v>34</v>
      </c>
      <c r="D810" s="113">
        <v>0</v>
      </c>
      <c r="E810" s="114">
        <f>D810/D808*100</f>
        <v>0</v>
      </c>
      <c r="F810" s="113">
        <v>0</v>
      </c>
      <c r="G810" s="114">
        <f>F810/F808*100</f>
        <v>0</v>
      </c>
      <c r="H810" s="114" t="s">
        <v>71</v>
      </c>
    </row>
    <row r="811" spans="1:8" s="56" customFormat="1" ht="15.75">
      <c r="A811" s="478"/>
      <c r="B811" s="455"/>
      <c r="C811" s="110" t="s">
        <v>17</v>
      </c>
      <c r="D811" s="113">
        <v>0</v>
      </c>
      <c r="E811" s="114">
        <f>D811/D808*100</f>
        <v>0</v>
      </c>
      <c r="F811" s="113">
        <v>0</v>
      </c>
      <c r="G811" s="114">
        <f>F811/F808*100</f>
        <v>0</v>
      </c>
      <c r="H811" s="114" t="s">
        <v>71</v>
      </c>
    </row>
    <row r="812" spans="1:8" s="56" customFormat="1" ht="15.75">
      <c r="A812" s="479"/>
      <c r="B812" s="456"/>
      <c r="C812" s="110" t="s">
        <v>35</v>
      </c>
      <c r="D812" s="113">
        <v>0</v>
      </c>
      <c r="E812" s="114">
        <f>D812/D808*100</f>
        <v>0</v>
      </c>
      <c r="F812" s="113">
        <v>0</v>
      </c>
      <c r="G812" s="114">
        <f>F812/F808*100</f>
        <v>0</v>
      </c>
      <c r="H812" s="114" t="s">
        <v>71</v>
      </c>
    </row>
    <row r="813" spans="1:8" s="56" customFormat="1" ht="15" customHeight="1">
      <c r="A813" s="478" t="s">
        <v>1105</v>
      </c>
      <c r="B813" s="471" t="s">
        <v>1054</v>
      </c>
      <c r="C813" s="110" t="s">
        <v>113</v>
      </c>
      <c r="D813" s="113">
        <f>D814+D815+D816+D817</f>
        <v>1815</v>
      </c>
      <c r="E813" s="114">
        <f>E814+E815+E816+E817</f>
        <v>100</v>
      </c>
      <c r="F813" s="114">
        <f>F814+F815+F816+F817</f>
        <v>1725.05</v>
      </c>
      <c r="G813" s="114">
        <f>G814+G815+G816+G817</f>
        <v>100</v>
      </c>
      <c r="H813" s="114">
        <f t="shared" si="6"/>
        <v>-4.955922865013775</v>
      </c>
    </row>
    <row r="814" spans="1:8" s="56" customFormat="1" ht="31.5">
      <c r="A814" s="478"/>
      <c r="B814" s="472"/>
      <c r="C814" s="110" t="s">
        <v>33</v>
      </c>
      <c r="D814" s="113">
        <v>1815</v>
      </c>
      <c r="E814" s="114">
        <f>D814/D813*100</f>
        <v>100</v>
      </c>
      <c r="F814" s="114">
        <f>569.56+230+45.74+201.75</f>
        <v>1047.05</v>
      </c>
      <c r="G814" s="114">
        <f>F814/F813*100</f>
        <v>60.6967913973508</v>
      </c>
      <c r="H814" s="114">
        <f t="shared" si="6"/>
        <v>-42.31129476584022</v>
      </c>
    </row>
    <row r="815" spans="1:8" s="56" customFormat="1" ht="15.75">
      <c r="A815" s="478"/>
      <c r="B815" s="472"/>
      <c r="C815" s="110" t="s">
        <v>34</v>
      </c>
      <c r="D815" s="113">
        <v>0</v>
      </c>
      <c r="E815" s="114">
        <f>D815/D813*100</f>
        <v>0</v>
      </c>
      <c r="F815" s="114">
        <v>0</v>
      </c>
      <c r="G815" s="114">
        <f>F815/F813*100</f>
        <v>0</v>
      </c>
      <c r="H815" s="114" t="s">
        <v>71</v>
      </c>
    </row>
    <row r="816" spans="1:8" s="56" customFormat="1" ht="15.75">
      <c r="A816" s="478"/>
      <c r="B816" s="472"/>
      <c r="C816" s="110" t="s">
        <v>17</v>
      </c>
      <c r="D816" s="113">
        <v>0</v>
      </c>
      <c r="E816" s="114">
        <f>D816/D813*100</f>
        <v>0</v>
      </c>
      <c r="F816" s="114">
        <v>678</v>
      </c>
      <c r="G816" s="114">
        <f>F816/F813*100</f>
        <v>39.3032086026492</v>
      </c>
      <c r="H816" s="114" t="s">
        <v>71</v>
      </c>
    </row>
    <row r="817" spans="1:8" s="56" customFormat="1" ht="15.75">
      <c r="A817" s="479"/>
      <c r="B817" s="473"/>
      <c r="C817" s="110" t="s">
        <v>35</v>
      </c>
      <c r="D817" s="113">
        <v>0</v>
      </c>
      <c r="E817" s="114">
        <f>D817/D813*100</f>
        <v>0</v>
      </c>
      <c r="F817" s="114">
        <v>0</v>
      </c>
      <c r="G817" s="114">
        <f>F817/F813*100</f>
        <v>0</v>
      </c>
      <c r="H817" s="114" t="s">
        <v>71</v>
      </c>
    </row>
    <row r="818" spans="1:8" s="56" customFormat="1" ht="30" customHeight="1">
      <c r="A818" s="478" t="s">
        <v>1106</v>
      </c>
      <c r="B818" s="463" t="s">
        <v>1055</v>
      </c>
      <c r="C818" s="110" t="s">
        <v>113</v>
      </c>
      <c r="D818" s="113">
        <f>D819+D820+D821+D822</f>
        <v>3033</v>
      </c>
      <c r="E818" s="114">
        <f>E819+E820+E821+E822</f>
        <v>100</v>
      </c>
      <c r="F818" s="114">
        <f>F819+F820+F821+F822</f>
        <v>2248</v>
      </c>
      <c r="G818" s="114">
        <f>G819+G820+G821+G822</f>
        <v>100</v>
      </c>
      <c r="H818" s="114">
        <f t="shared" si="6"/>
        <v>-25.881965051104515</v>
      </c>
    </row>
    <row r="819" spans="1:8" s="56" customFormat="1" ht="32.25" customHeight="1">
      <c r="A819" s="478"/>
      <c r="B819" s="455"/>
      <c r="C819" s="110" t="s">
        <v>33</v>
      </c>
      <c r="D819" s="113">
        <v>3033</v>
      </c>
      <c r="E819" s="114">
        <f>D819/D818*100</f>
        <v>100</v>
      </c>
      <c r="F819" s="114">
        <v>2248</v>
      </c>
      <c r="G819" s="114">
        <f>F819/F818*100</f>
        <v>100</v>
      </c>
      <c r="H819" s="114">
        <f t="shared" si="6"/>
        <v>-25.881965051104515</v>
      </c>
    </row>
    <row r="820" spans="1:8" s="56" customFormat="1" ht="18.75" customHeight="1">
      <c r="A820" s="478"/>
      <c r="B820" s="455"/>
      <c r="C820" s="110" t="s">
        <v>34</v>
      </c>
      <c r="D820" s="113">
        <v>0</v>
      </c>
      <c r="E820" s="114">
        <f>D820/D818*100</f>
        <v>0</v>
      </c>
      <c r="F820" s="113">
        <v>0</v>
      </c>
      <c r="G820" s="114">
        <f>F820/F818*100</f>
        <v>0</v>
      </c>
      <c r="H820" s="114" t="s">
        <v>71</v>
      </c>
    </row>
    <row r="821" spans="1:8" s="56" customFormat="1" ht="15.75">
      <c r="A821" s="478"/>
      <c r="B821" s="455"/>
      <c r="C821" s="110" t="s">
        <v>17</v>
      </c>
      <c r="D821" s="113">
        <v>0</v>
      </c>
      <c r="E821" s="114">
        <f>D821/D818*100</f>
        <v>0</v>
      </c>
      <c r="F821" s="113">
        <v>0</v>
      </c>
      <c r="G821" s="114">
        <f>F821/F818*100</f>
        <v>0</v>
      </c>
      <c r="H821" s="114" t="s">
        <v>71</v>
      </c>
    </row>
    <row r="822" spans="1:8" s="56" customFormat="1" ht="15.75">
      <c r="A822" s="479"/>
      <c r="B822" s="456"/>
      <c r="C822" s="110" t="s">
        <v>35</v>
      </c>
      <c r="D822" s="113">
        <v>0</v>
      </c>
      <c r="E822" s="114">
        <f>D822/D818*100</f>
        <v>0</v>
      </c>
      <c r="F822" s="113">
        <v>0</v>
      </c>
      <c r="G822" s="114">
        <f>F822/F818*100</f>
        <v>0</v>
      </c>
      <c r="H822" s="114" t="s">
        <v>71</v>
      </c>
    </row>
    <row r="823" spans="1:8" s="56" customFormat="1" ht="15" customHeight="1">
      <c r="A823" s="488" t="s">
        <v>1107</v>
      </c>
      <c r="B823" s="460" t="s">
        <v>1056</v>
      </c>
      <c r="C823" s="186" t="s">
        <v>113</v>
      </c>
      <c r="D823" s="120">
        <f>D824+D825+D826+D827</f>
        <v>12394</v>
      </c>
      <c r="E823" s="120">
        <f>E824+E825+E826+E827</f>
        <v>100</v>
      </c>
      <c r="F823" s="120">
        <f>F824+F825+F826+F827</f>
        <v>16499.559999999998</v>
      </c>
      <c r="G823" s="120">
        <f>G824+G825+G826+G827</f>
        <v>100.00000000000001</v>
      </c>
      <c r="H823" s="120">
        <f t="shared" si="6"/>
        <v>33.12538324995964</v>
      </c>
    </row>
    <row r="824" spans="1:8" s="56" customFormat="1" ht="31.5">
      <c r="A824" s="488"/>
      <c r="B824" s="461"/>
      <c r="C824" s="186" t="s">
        <v>33</v>
      </c>
      <c r="D824" s="120">
        <f>D829+D834+D839</f>
        <v>0</v>
      </c>
      <c r="E824" s="120">
        <f>D824/D823*100</f>
        <v>0</v>
      </c>
      <c r="F824" s="120">
        <f>F829+F834+F839</f>
        <v>0</v>
      </c>
      <c r="G824" s="120">
        <f>F824/F823*100</f>
        <v>0</v>
      </c>
      <c r="H824" s="120" t="s">
        <v>71</v>
      </c>
    </row>
    <row r="825" spans="1:8" s="56" customFormat="1" ht="15.75">
      <c r="A825" s="488"/>
      <c r="B825" s="461"/>
      <c r="C825" s="186" t="s">
        <v>34</v>
      </c>
      <c r="D825" s="120">
        <f>D830+D835+D840</f>
        <v>10394</v>
      </c>
      <c r="E825" s="120">
        <f>D825/D823*100</f>
        <v>83.86315959335163</v>
      </c>
      <c r="F825" s="120">
        <f>F830+F835+F840</f>
        <v>7858.83</v>
      </c>
      <c r="G825" s="120">
        <f>F825/F823*100</f>
        <v>47.63054287508274</v>
      </c>
      <c r="H825" s="120">
        <f t="shared" si="6"/>
        <v>-24.39070617664038</v>
      </c>
    </row>
    <row r="826" spans="1:8" s="56" customFormat="1" ht="15.75">
      <c r="A826" s="488"/>
      <c r="B826" s="461"/>
      <c r="C826" s="186" t="s">
        <v>17</v>
      </c>
      <c r="D826" s="120">
        <f>D831+D836+D841</f>
        <v>2000</v>
      </c>
      <c r="E826" s="120">
        <f>D826/D823*100</f>
        <v>16.13684040664838</v>
      </c>
      <c r="F826" s="120">
        <f>F831+F836+F841</f>
        <v>8640.73</v>
      </c>
      <c r="G826" s="120">
        <f>F826/F823*100</f>
        <v>52.369457124917275</v>
      </c>
      <c r="H826" s="120">
        <f t="shared" si="6"/>
        <v>332.0365</v>
      </c>
    </row>
    <row r="827" spans="1:8" s="56" customFormat="1" ht="15.75">
      <c r="A827" s="489"/>
      <c r="B827" s="491"/>
      <c r="C827" s="186" t="s">
        <v>35</v>
      </c>
      <c r="D827" s="120">
        <f>D832+D837+D842</f>
        <v>0</v>
      </c>
      <c r="E827" s="120">
        <f>D827/D823*100</f>
        <v>0</v>
      </c>
      <c r="F827" s="120">
        <f>F832+F837+F842</f>
        <v>0</v>
      </c>
      <c r="G827" s="120">
        <f>F827/F823*100</f>
        <v>0</v>
      </c>
      <c r="H827" s="120" t="s">
        <v>71</v>
      </c>
    </row>
    <row r="828" spans="1:8" s="56" customFormat="1" ht="15" customHeight="1">
      <c r="A828" s="478" t="s">
        <v>1108</v>
      </c>
      <c r="B828" s="463" t="s">
        <v>1057</v>
      </c>
      <c r="C828" s="110" t="s">
        <v>113</v>
      </c>
      <c r="D828" s="113">
        <f>D829+D830+D831+D832</f>
        <v>12394</v>
      </c>
      <c r="E828" s="114">
        <f>E829+E830+E831+E832</f>
        <v>100</v>
      </c>
      <c r="F828" s="114">
        <f>F829+F830+F831+F832</f>
        <v>9858.83</v>
      </c>
      <c r="G828" s="114">
        <f>G829+G830+G831+G832</f>
        <v>100</v>
      </c>
      <c r="H828" s="114">
        <f t="shared" si="6"/>
        <v>-20.45481684686139</v>
      </c>
    </row>
    <row r="829" spans="1:8" s="56" customFormat="1" ht="34.5" customHeight="1">
      <c r="A829" s="478"/>
      <c r="B829" s="455"/>
      <c r="C829" s="110" t="s">
        <v>33</v>
      </c>
      <c r="D829" s="113">
        <v>0</v>
      </c>
      <c r="E829" s="114">
        <f>D829/D828*100</f>
        <v>0</v>
      </c>
      <c r="F829" s="114">
        <v>0</v>
      </c>
      <c r="G829" s="114">
        <f>F829/F828*100</f>
        <v>0</v>
      </c>
      <c r="H829" s="114" t="s">
        <v>71</v>
      </c>
    </row>
    <row r="830" spans="1:8" s="56" customFormat="1" ht="18.75" customHeight="1">
      <c r="A830" s="478"/>
      <c r="B830" s="455"/>
      <c r="C830" s="110" t="s">
        <v>34</v>
      </c>
      <c r="D830" s="113">
        <v>10394</v>
      </c>
      <c r="E830" s="114">
        <f>D830/D828*100</f>
        <v>83.86315959335163</v>
      </c>
      <c r="F830" s="114">
        <v>7858.83</v>
      </c>
      <c r="G830" s="114">
        <f>F830/F828*100</f>
        <v>79.71361713306752</v>
      </c>
      <c r="H830" s="114">
        <f t="shared" si="6"/>
        <v>-24.39070617664038</v>
      </c>
    </row>
    <row r="831" spans="1:8" s="56" customFormat="1" ht="19.5" customHeight="1">
      <c r="A831" s="478"/>
      <c r="B831" s="455"/>
      <c r="C831" s="110" t="s">
        <v>17</v>
      </c>
      <c r="D831" s="113">
        <v>2000</v>
      </c>
      <c r="E831" s="114">
        <f>D831/D828*100</f>
        <v>16.13684040664838</v>
      </c>
      <c r="F831" s="114">
        <v>2000</v>
      </c>
      <c r="G831" s="114">
        <f>F831/F828*100</f>
        <v>20.286382866932488</v>
      </c>
      <c r="H831" s="114">
        <f t="shared" si="6"/>
        <v>0</v>
      </c>
    </row>
    <row r="832" spans="1:8" s="56" customFormat="1" ht="20.25" customHeight="1">
      <c r="A832" s="479"/>
      <c r="B832" s="456"/>
      <c r="C832" s="110" t="s">
        <v>35</v>
      </c>
      <c r="D832" s="113">
        <v>0</v>
      </c>
      <c r="E832" s="114">
        <f>D832/D828*100</f>
        <v>0</v>
      </c>
      <c r="F832" s="114">
        <v>0</v>
      </c>
      <c r="G832" s="114">
        <f>F832/F828*100</f>
        <v>0</v>
      </c>
      <c r="H832" s="114" t="s">
        <v>71</v>
      </c>
    </row>
    <row r="833" spans="1:8" s="56" customFormat="1" ht="15" customHeight="1">
      <c r="A833" s="492" t="s">
        <v>1109</v>
      </c>
      <c r="B833" s="494" t="s">
        <v>1058</v>
      </c>
      <c r="C833" s="110" t="s">
        <v>113</v>
      </c>
      <c r="D833" s="115">
        <f>D834+D835+D836+D837</f>
        <v>0</v>
      </c>
      <c r="E833" s="115">
        <f>E834+E835+E836+E837</f>
        <v>0</v>
      </c>
      <c r="F833" s="115">
        <f>F834+F835+F836+F837</f>
        <v>4829.62</v>
      </c>
      <c r="G833" s="115">
        <f>G834+G835+G836+G837</f>
        <v>100</v>
      </c>
      <c r="H833" s="115" t="s">
        <v>71</v>
      </c>
    </row>
    <row r="834" spans="1:8" s="56" customFormat="1" ht="31.5">
      <c r="A834" s="492"/>
      <c r="B834" s="495"/>
      <c r="C834" s="183" t="s">
        <v>33</v>
      </c>
      <c r="D834" s="115">
        <v>0</v>
      </c>
      <c r="E834" s="115">
        <v>0</v>
      </c>
      <c r="F834" s="115">
        <v>0</v>
      </c>
      <c r="G834" s="115">
        <f>F834/F833*100</f>
        <v>0</v>
      </c>
      <c r="H834" s="115" t="s">
        <v>71</v>
      </c>
    </row>
    <row r="835" spans="1:8" s="56" customFormat="1" ht="15.75">
      <c r="A835" s="492"/>
      <c r="B835" s="495"/>
      <c r="C835" s="183" t="s">
        <v>34</v>
      </c>
      <c r="D835" s="115">
        <v>0</v>
      </c>
      <c r="E835" s="115">
        <v>0</v>
      </c>
      <c r="F835" s="115">
        <v>0</v>
      </c>
      <c r="G835" s="115">
        <f>F835/F833*100</f>
        <v>0</v>
      </c>
      <c r="H835" s="115" t="s">
        <v>71</v>
      </c>
    </row>
    <row r="836" spans="1:8" s="56" customFormat="1" ht="15.75">
      <c r="A836" s="492"/>
      <c r="B836" s="495"/>
      <c r="C836" s="183" t="s">
        <v>17</v>
      </c>
      <c r="D836" s="115">
        <v>0</v>
      </c>
      <c r="E836" s="115">
        <v>0</v>
      </c>
      <c r="F836" s="115">
        <v>4829.62</v>
      </c>
      <c r="G836" s="115">
        <f>F836/F833*100</f>
        <v>100</v>
      </c>
      <c r="H836" s="115" t="s">
        <v>71</v>
      </c>
    </row>
    <row r="837" spans="1:8" s="56" customFormat="1" ht="15.75">
      <c r="A837" s="493"/>
      <c r="B837" s="496"/>
      <c r="C837" s="183" t="s">
        <v>35</v>
      </c>
      <c r="D837" s="115">
        <v>0</v>
      </c>
      <c r="E837" s="115">
        <v>0</v>
      </c>
      <c r="F837" s="115">
        <v>0</v>
      </c>
      <c r="G837" s="115">
        <f>F837/F833*100</f>
        <v>0</v>
      </c>
      <c r="H837" s="115" t="s">
        <v>71</v>
      </c>
    </row>
    <row r="838" spans="1:8" s="56" customFormat="1" ht="15" customHeight="1">
      <c r="A838" s="492" t="s">
        <v>1110</v>
      </c>
      <c r="B838" s="497" t="s">
        <v>1059</v>
      </c>
      <c r="C838" s="110" t="s">
        <v>113</v>
      </c>
      <c r="D838" s="115">
        <v>0</v>
      </c>
      <c r="E838" s="115">
        <v>0</v>
      </c>
      <c r="F838" s="115">
        <f>F839+F840+F841+F842</f>
        <v>1811.11</v>
      </c>
      <c r="G838" s="115">
        <f>G839+G840+G841+G842</f>
        <v>100</v>
      </c>
      <c r="H838" s="115" t="s">
        <v>71</v>
      </c>
    </row>
    <row r="839" spans="1:8" s="56" customFormat="1" ht="31.5">
      <c r="A839" s="492"/>
      <c r="B839" s="498"/>
      <c r="C839" s="183" t="s">
        <v>33</v>
      </c>
      <c r="D839" s="115">
        <v>0</v>
      </c>
      <c r="E839" s="115">
        <v>0</v>
      </c>
      <c r="F839" s="115">
        <v>0</v>
      </c>
      <c r="G839" s="115">
        <f>F839/F838*100</f>
        <v>0</v>
      </c>
      <c r="H839" s="115" t="s">
        <v>71</v>
      </c>
    </row>
    <row r="840" spans="1:8" s="56" customFormat="1" ht="15.75">
      <c r="A840" s="492"/>
      <c r="B840" s="498"/>
      <c r="C840" s="183" t="s">
        <v>34</v>
      </c>
      <c r="D840" s="115">
        <v>0</v>
      </c>
      <c r="E840" s="115">
        <v>0</v>
      </c>
      <c r="F840" s="115">
        <v>0</v>
      </c>
      <c r="G840" s="115">
        <f>F840/F838*100</f>
        <v>0</v>
      </c>
      <c r="H840" s="115" t="s">
        <v>71</v>
      </c>
    </row>
    <row r="841" spans="1:8" s="56" customFormat="1" ht="15.75">
      <c r="A841" s="492"/>
      <c r="B841" s="498"/>
      <c r="C841" s="183" t="s">
        <v>17</v>
      </c>
      <c r="D841" s="115">
        <v>0</v>
      </c>
      <c r="E841" s="115">
        <v>0</v>
      </c>
      <c r="F841" s="115">
        <v>1811.11</v>
      </c>
      <c r="G841" s="115">
        <f>F841/F838*100</f>
        <v>100</v>
      </c>
      <c r="H841" s="115" t="s">
        <v>71</v>
      </c>
    </row>
    <row r="842" spans="1:8" s="56" customFormat="1" ht="15.75">
      <c r="A842" s="493"/>
      <c r="B842" s="499"/>
      <c r="C842" s="183" t="s">
        <v>35</v>
      </c>
      <c r="D842" s="115">
        <v>0</v>
      </c>
      <c r="E842" s="115">
        <v>0</v>
      </c>
      <c r="F842" s="115">
        <v>0</v>
      </c>
      <c r="G842" s="115">
        <f>F842/F838*100</f>
        <v>0</v>
      </c>
      <c r="H842" s="115" t="s">
        <v>71</v>
      </c>
    </row>
    <row r="843" spans="1:8" s="56" customFormat="1" ht="15" customHeight="1">
      <c r="A843" s="500" t="s">
        <v>1111</v>
      </c>
      <c r="B843" s="490" t="s">
        <v>1060</v>
      </c>
      <c r="C843" s="186" t="s">
        <v>113</v>
      </c>
      <c r="D843" s="120">
        <f>D844+D845+D846+D847</f>
        <v>16356.2</v>
      </c>
      <c r="E843" s="120">
        <f>E844+E845+E846+E847</f>
        <v>100</v>
      </c>
      <c r="F843" s="120">
        <f>F844+F845+F846+F847</f>
        <v>10801.98</v>
      </c>
      <c r="G843" s="120">
        <f>G844+G845+G846+G847</f>
        <v>100</v>
      </c>
      <c r="H843" s="120">
        <f>F843/D843*100-100</f>
        <v>-33.957887528888136</v>
      </c>
    </row>
    <row r="844" spans="1:8" s="56" customFormat="1" ht="31.5">
      <c r="A844" s="501"/>
      <c r="B844" s="461"/>
      <c r="C844" s="186" t="s">
        <v>33</v>
      </c>
      <c r="D844" s="120">
        <f>D849+D859+D864+D869+D874</f>
        <v>0</v>
      </c>
      <c r="E844" s="120">
        <f>D844/D843*100</f>
        <v>0</v>
      </c>
      <c r="F844" s="120">
        <f>F849+F854+F859+F864+F869+F874</f>
        <v>186.83</v>
      </c>
      <c r="G844" s="120">
        <f>F844/F843*100</f>
        <v>1.7295903158495016</v>
      </c>
      <c r="H844" s="120" t="s">
        <v>71</v>
      </c>
    </row>
    <row r="845" spans="1:8" s="56" customFormat="1" ht="15.75">
      <c r="A845" s="501"/>
      <c r="B845" s="461"/>
      <c r="C845" s="186" t="s">
        <v>34</v>
      </c>
      <c r="D845" s="120">
        <f>D850+D860+D865+D870+D875</f>
        <v>16356.2</v>
      </c>
      <c r="E845" s="120">
        <f>D845/D843*100</f>
        <v>100</v>
      </c>
      <c r="F845" s="120">
        <f>F850+F860+F865+F870+F875</f>
        <v>10615.15</v>
      </c>
      <c r="G845" s="120">
        <f>F845/F843*100</f>
        <v>98.2704096841505</v>
      </c>
      <c r="H845" s="120">
        <f>F845/D845*100-100</f>
        <v>-35.100145510570925</v>
      </c>
    </row>
    <row r="846" spans="1:8" s="56" customFormat="1" ht="15.75">
      <c r="A846" s="501"/>
      <c r="B846" s="461"/>
      <c r="C846" s="186" t="s">
        <v>17</v>
      </c>
      <c r="D846" s="120">
        <f>D851+D861+D866+D871+D876</f>
        <v>0</v>
      </c>
      <c r="E846" s="120">
        <f>D846/D843*100</f>
        <v>0</v>
      </c>
      <c r="F846" s="120">
        <f>F851+F861+F866+F871+F876</f>
        <v>0</v>
      </c>
      <c r="G846" s="120">
        <f>F846/F843*100</f>
        <v>0</v>
      </c>
      <c r="H846" s="120" t="s">
        <v>71</v>
      </c>
    </row>
    <row r="847" spans="1:8" s="56" customFormat="1" ht="15.75">
      <c r="A847" s="502"/>
      <c r="B847" s="491"/>
      <c r="C847" s="186" t="s">
        <v>35</v>
      </c>
      <c r="D847" s="120">
        <f>D852+D862+D867+D872+D877</f>
        <v>0</v>
      </c>
      <c r="E847" s="120">
        <f>D847/D843*100</f>
        <v>0</v>
      </c>
      <c r="F847" s="120">
        <f>F852+F862+F867+F872+F877</f>
        <v>0</v>
      </c>
      <c r="G847" s="120">
        <f>F847/F843*100</f>
        <v>0</v>
      </c>
      <c r="H847" s="120" t="s">
        <v>71</v>
      </c>
    </row>
    <row r="848" spans="1:8" s="56" customFormat="1" ht="15" customHeight="1">
      <c r="A848" s="478" t="s">
        <v>1112</v>
      </c>
      <c r="B848" s="463" t="s">
        <v>1061</v>
      </c>
      <c r="C848" s="110" t="s">
        <v>113</v>
      </c>
      <c r="D848" s="113">
        <f>D849+D850+D851+D852</f>
        <v>11161</v>
      </c>
      <c r="E848" s="114">
        <f>E849+E850+E851+E852</f>
        <v>100</v>
      </c>
      <c r="F848" s="114">
        <f>F849+F850+F851+F852</f>
        <v>7244</v>
      </c>
      <c r="G848" s="114">
        <f>G849+G850+G851+G852</f>
        <v>100</v>
      </c>
      <c r="H848" s="114">
        <f>F848/D848*100-100</f>
        <v>-35.09542155720814</v>
      </c>
    </row>
    <row r="849" spans="1:8" s="56" customFormat="1" ht="15" customHeight="1">
      <c r="A849" s="478"/>
      <c r="B849" s="455"/>
      <c r="C849" s="110" t="s">
        <v>33</v>
      </c>
      <c r="D849" s="113">
        <v>0</v>
      </c>
      <c r="E849" s="114">
        <f>D849/D848*100</f>
        <v>0</v>
      </c>
      <c r="F849" s="113">
        <v>0</v>
      </c>
      <c r="G849" s="114">
        <f>F849/F848*100</f>
        <v>0</v>
      </c>
      <c r="H849" s="114" t="s">
        <v>71</v>
      </c>
    </row>
    <row r="850" spans="1:8" s="56" customFormat="1" ht="15" customHeight="1">
      <c r="A850" s="478"/>
      <c r="B850" s="455"/>
      <c r="C850" s="110" t="s">
        <v>34</v>
      </c>
      <c r="D850" s="113">
        <v>11161</v>
      </c>
      <c r="E850" s="114">
        <f>D850/D848*100</f>
        <v>100</v>
      </c>
      <c r="F850" s="114">
        <v>7244</v>
      </c>
      <c r="G850" s="114">
        <f>F850/F848*100</f>
        <v>100</v>
      </c>
      <c r="H850" s="114">
        <f>F850/D850*100-100</f>
        <v>-35.09542155720814</v>
      </c>
    </row>
    <row r="851" spans="1:8" s="56" customFormat="1" ht="15" customHeight="1">
      <c r="A851" s="478"/>
      <c r="B851" s="455"/>
      <c r="C851" s="110" t="s">
        <v>17</v>
      </c>
      <c r="D851" s="113">
        <v>0</v>
      </c>
      <c r="E851" s="114">
        <f>D851/D848*100</f>
        <v>0</v>
      </c>
      <c r="F851" s="113">
        <v>0</v>
      </c>
      <c r="G851" s="114">
        <f>F851/F848*100</f>
        <v>0</v>
      </c>
      <c r="H851" s="114" t="s">
        <v>71</v>
      </c>
    </row>
    <row r="852" spans="1:8" s="56" customFormat="1" ht="15" customHeight="1">
      <c r="A852" s="479"/>
      <c r="B852" s="456"/>
      <c r="C852" s="110" t="s">
        <v>35</v>
      </c>
      <c r="D852" s="113">
        <v>0</v>
      </c>
      <c r="E852" s="114">
        <f>D852/D848*100</f>
        <v>0</v>
      </c>
      <c r="F852" s="113">
        <v>0</v>
      </c>
      <c r="G852" s="114">
        <f>F852/F848*100</f>
        <v>0</v>
      </c>
      <c r="H852" s="114" t="s">
        <v>71</v>
      </c>
    </row>
    <row r="853" spans="1:8" s="56" customFormat="1" ht="15" customHeight="1">
      <c r="A853" s="478" t="s">
        <v>1113</v>
      </c>
      <c r="B853" s="497" t="s">
        <v>351</v>
      </c>
      <c r="C853" s="110" t="s">
        <v>113</v>
      </c>
      <c r="D853" s="113">
        <f>D854+D855+D856+D857</f>
        <v>0</v>
      </c>
      <c r="E853" s="114">
        <f>E854+E855+E856+E857</f>
        <v>0</v>
      </c>
      <c r="F853" s="114">
        <f>F854+F855+F856+F857</f>
        <v>186.83</v>
      </c>
      <c r="G853" s="114">
        <f>G854+G855+G856+G857</f>
        <v>100</v>
      </c>
      <c r="H853" s="114" t="s">
        <v>71</v>
      </c>
    </row>
    <row r="854" spans="1:8" s="56" customFormat="1" ht="31.5">
      <c r="A854" s="478"/>
      <c r="B854" s="498"/>
      <c r="C854" s="110" t="s">
        <v>33</v>
      </c>
      <c r="D854" s="113">
        <v>0</v>
      </c>
      <c r="E854" s="114">
        <v>0</v>
      </c>
      <c r="F854" s="114">
        <v>186.83</v>
      </c>
      <c r="G854" s="114">
        <f>F854/F853*100</f>
        <v>100</v>
      </c>
      <c r="H854" s="114" t="s">
        <v>71</v>
      </c>
    </row>
    <row r="855" spans="1:8" s="56" customFormat="1" ht="15.75">
      <c r="A855" s="478"/>
      <c r="B855" s="498"/>
      <c r="C855" s="110" t="s">
        <v>34</v>
      </c>
      <c r="D855" s="113">
        <v>0</v>
      </c>
      <c r="E855" s="114">
        <v>0</v>
      </c>
      <c r="F855" s="114">
        <v>0</v>
      </c>
      <c r="G855" s="114">
        <f>F855/F853*100</f>
        <v>0</v>
      </c>
      <c r="H855" s="114" t="s">
        <v>71</v>
      </c>
    </row>
    <row r="856" spans="1:8" s="56" customFormat="1" ht="15.75">
      <c r="A856" s="478"/>
      <c r="B856" s="498"/>
      <c r="C856" s="110" t="s">
        <v>17</v>
      </c>
      <c r="D856" s="113">
        <v>0</v>
      </c>
      <c r="E856" s="114">
        <v>0</v>
      </c>
      <c r="F856" s="114">
        <v>0</v>
      </c>
      <c r="G856" s="114">
        <f>F856/F853*100</f>
        <v>0</v>
      </c>
      <c r="H856" s="114" t="s">
        <v>71</v>
      </c>
    </row>
    <row r="857" spans="1:8" s="56" customFormat="1" ht="15.75">
      <c r="A857" s="479"/>
      <c r="B857" s="499"/>
      <c r="C857" s="110" t="s">
        <v>35</v>
      </c>
      <c r="D857" s="113">
        <v>0</v>
      </c>
      <c r="E857" s="114">
        <v>0</v>
      </c>
      <c r="F857" s="114">
        <v>0</v>
      </c>
      <c r="G857" s="114">
        <f>F857/F853*100</f>
        <v>0</v>
      </c>
      <c r="H857" s="114" t="s">
        <v>71</v>
      </c>
    </row>
    <row r="858" spans="1:8" s="56" customFormat="1" ht="15" customHeight="1">
      <c r="A858" s="478" t="s">
        <v>1114</v>
      </c>
      <c r="B858" s="463" t="s">
        <v>1062</v>
      </c>
      <c r="C858" s="110" t="s">
        <v>113</v>
      </c>
      <c r="D858" s="113">
        <f>D859+D860+D861+D862</f>
        <v>1724</v>
      </c>
      <c r="E858" s="114">
        <f>E859+E860+E861+E862</f>
        <v>100</v>
      </c>
      <c r="F858" s="114">
        <f>F859+F860+F861+F862</f>
        <v>1119</v>
      </c>
      <c r="G858" s="114">
        <f>G859+G860+G861+G862</f>
        <v>100</v>
      </c>
      <c r="H858" s="114">
        <f>F858/D858*100-100</f>
        <v>-35.09280742459396</v>
      </c>
    </row>
    <row r="859" spans="1:8" s="56" customFormat="1" ht="31.5">
      <c r="A859" s="478"/>
      <c r="B859" s="455"/>
      <c r="C859" s="110" t="s">
        <v>33</v>
      </c>
      <c r="D859" s="113">
        <v>0</v>
      </c>
      <c r="E859" s="114">
        <f>D859/D858*100</f>
        <v>0</v>
      </c>
      <c r="F859" s="114">
        <v>0</v>
      </c>
      <c r="G859" s="114">
        <f>F859/F858*100</f>
        <v>0</v>
      </c>
      <c r="H859" s="114" t="s">
        <v>71</v>
      </c>
    </row>
    <row r="860" spans="1:8" s="56" customFormat="1" ht="15.75">
      <c r="A860" s="478"/>
      <c r="B860" s="455"/>
      <c r="C860" s="110" t="s">
        <v>34</v>
      </c>
      <c r="D860" s="113">
        <v>1724</v>
      </c>
      <c r="E860" s="114">
        <f>D860/D858*100</f>
        <v>100</v>
      </c>
      <c r="F860" s="114">
        <v>1119</v>
      </c>
      <c r="G860" s="114">
        <f>F860/F858*100</f>
        <v>100</v>
      </c>
      <c r="H860" s="114">
        <f>F860/D860*100-100</f>
        <v>-35.09280742459396</v>
      </c>
    </row>
    <row r="861" spans="1:8" s="56" customFormat="1" ht="15.75">
      <c r="A861" s="478"/>
      <c r="B861" s="455"/>
      <c r="C861" s="110" t="s">
        <v>17</v>
      </c>
      <c r="D861" s="113">
        <v>0</v>
      </c>
      <c r="E861" s="114">
        <f>D861/D858*100</f>
        <v>0</v>
      </c>
      <c r="F861" s="114">
        <v>0</v>
      </c>
      <c r="G861" s="114">
        <f>F861/F858*100</f>
        <v>0</v>
      </c>
      <c r="H861" s="114" t="s">
        <v>71</v>
      </c>
    </row>
    <row r="862" spans="1:8" s="56" customFormat="1" ht="15.75">
      <c r="A862" s="479"/>
      <c r="B862" s="456"/>
      <c r="C862" s="110" t="s">
        <v>35</v>
      </c>
      <c r="D862" s="113">
        <v>0</v>
      </c>
      <c r="E862" s="114">
        <f>D862/D858*100</f>
        <v>0</v>
      </c>
      <c r="F862" s="114">
        <v>0</v>
      </c>
      <c r="G862" s="114">
        <f>F862/F858*100</f>
        <v>0</v>
      </c>
      <c r="H862" s="114" t="s">
        <v>71</v>
      </c>
    </row>
    <row r="863" spans="1:8" s="56" customFormat="1" ht="24" customHeight="1">
      <c r="A863" s="478" t="s">
        <v>1115</v>
      </c>
      <c r="B863" s="463" t="s">
        <v>1063</v>
      </c>
      <c r="C863" s="110" t="s">
        <v>113</v>
      </c>
      <c r="D863" s="113">
        <f>D864+D865+D866+D867</f>
        <v>784</v>
      </c>
      <c r="E863" s="114">
        <f>E864+E865+E866+E867</f>
        <v>100</v>
      </c>
      <c r="F863" s="114">
        <f>F864+F865+F866+F867</f>
        <v>508</v>
      </c>
      <c r="G863" s="114">
        <f>G864+G865+G866+G867</f>
        <v>100</v>
      </c>
      <c r="H863" s="114">
        <f>F863/D863*100-100</f>
        <v>-35.20408163265306</v>
      </c>
    </row>
    <row r="864" spans="1:8" s="56" customFormat="1" ht="33" customHeight="1">
      <c r="A864" s="478"/>
      <c r="B864" s="455"/>
      <c r="C864" s="110" t="s">
        <v>33</v>
      </c>
      <c r="D864" s="113">
        <v>0</v>
      </c>
      <c r="E864" s="114">
        <f>D864/D863*100</f>
        <v>0</v>
      </c>
      <c r="F864" s="114">
        <v>0</v>
      </c>
      <c r="G864" s="114">
        <f>F864/F863*100</f>
        <v>0</v>
      </c>
      <c r="H864" s="114" t="s">
        <v>71</v>
      </c>
    </row>
    <row r="865" spans="1:8" s="56" customFormat="1" ht="24.75" customHeight="1">
      <c r="A865" s="478"/>
      <c r="B865" s="455"/>
      <c r="C865" s="110" t="s">
        <v>34</v>
      </c>
      <c r="D865" s="113">
        <v>784</v>
      </c>
      <c r="E865" s="114">
        <f>D865/D863*100</f>
        <v>100</v>
      </c>
      <c r="F865" s="114">
        <v>508</v>
      </c>
      <c r="G865" s="114">
        <f>F865/F863*100</f>
        <v>100</v>
      </c>
      <c r="H865" s="114">
        <f>F865/D865*100-100</f>
        <v>-35.20408163265306</v>
      </c>
    </row>
    <row r="866" spans="1:8" s="56" customFormat="1" ht="23.25" customHeight="1">
      <c r="A866" s="478"/>
      <c r="B866" s="455"/>
      <c r="C866" s="110" t="s">
        <v>17</v>
      </c>
      <c r="D866" s="113">
        <v>0</v>
      </c>
      <c r="E866" s="114">
        <f>D866/D863*100</f>
        <v>0</v>
      </c>
      <c r="F866" s="113">
        <v>0</v>
      </c>
      <c r="G866" s="114">
        <f>F866/F863*100</f>
        <v>0</v>
      </c>
      <c r="H866" s="114" t="s">
        <v>71</v>
      </c>
    </row>
    <row r="867" spans="1:8" s="56" customFormat="1" ht="15.75">
      <c r="A867" s="479"/>
      <c r="B867" s="456"/>
      <c r="C867" s="110" t="s">
        <v>35</v>
      </c>
      <c r="D867" s="113">
        <v>0</v>
      </c>
      <c r="E867" s="114">
        <f>D867/D863*100</f>
        <v>0</v>
      </c>
      <c r="F867" s="113">
        <v>0</v>
      </c>
      <c r="G867" s="114">
        <f>F867/F863*100</f>
        <v>0</v>
      </c>
      <c r="H867" s="114" t="s">
        <v>71</v>
      </c>
    </row>
    <row r="868" spans="1:8" s="56" customFormat="1" ht="24.75" customHeight="1">
      <c r="A868" s="478" t="s">
        <v>1116</v>
      </c>
      <c r="B868" s="463" t="s">
        <v>1064</v>
      </c>
      <c r="C868" s="110" t="s">
        <v>113</v>
      </c>
      <c r="D868" s="113">
        <f>D869+D870+D871+D872</f>
        <v>2683</v>
      </c>
      <c r="E868" s="114">
        <f>E869+E870+E871+E872</f>
        <v>100</v>
      </c>
      <c r="F868" s="114">
        <f>F869+F870+F871+F872</f>
        <v>1741</v>
      </c>
      <c r="G868" s="114">
        <f>G869+G870+G871+G872</f>
        <v>100</v>
      </c>
      <c r="H868" s="114">
        <f>F868/D868*100-100</f>
        <v>-35.109951546776</v>
      </c>
    </row>
    <row r="869" spans="1:8" s="56" customFormat="1" ht="30.75" customHeight="1">
      <c r="A869" s="478"/>
      <c r="B869" s="455"/>
      <c r="C869" s="110" t="s">
        <v>33</v>
      </c>
      <c r="D869" s="113">
        <v>0</v>
      </c>
      <c r="E869" s="114">
        <f>D869/D868*100</f>
        <v>0</v>
      </c>
      <c r="F869" s="114">
        <v>0</v>
      </c>
      <c r="G869" s="114">
        <f>F869/F868*100</f>
        <v>0</v>
      </c>
      <c r="H869" s="114" t="s">
        <v>71</v>
      </c>
    </row>
    <row r="870" spans="1:8" s="56" customFormat="1" ht="15.75">
      <c r="A870" s="478"/>
      <c r="B870" s="455"/>
      <c r="C870" s="110" t="s">
        <v>34</v>
      </c>
      <c r="D870" s="113">
        <v>2683</v>
      </c>
      <c r="E870" s="114">
        <f>D870/D868*100</f>
        <v>100</v>
      </c>
      <c r="F870" s="114">
        <v>1741</v>
      </c>
      <c r="G870" s="114">
        <f>F870/F868*100</f>
        <v>100</v>
      </c>
      <c r="H870" s="114">
        <f>F870/D870*100-100</f>
        <v>-35.109951546776</v>
      </c>
    </row>
    <row r="871" spans="1:8" s="56" customFormat="1" ht="26.25" customHeight="1">
      <c r="A871" s="478"/>
      <c r="B871" s="455"/>
      <c r="C871" s="110" t="s">
        <v>17</v>
      </c>
      <c r="D871" s="113">
        <v>0</v>
      </c>
      <c r="E871" s="114">
        <f>D871/D868*100</f>
        <v>0</v>
      </c>
      <c r="F871" s="113">
        <v>0</v>
      </c>
      <c r="G871" s="114">
        <f>F871/F868*100</f>
        <v>0</v>
      </c>
      <c r="H871" s="114" t="s">
        <v>71</v>
      </c>
    </row>
    <row r="872" spans="1:8" s="56" customFormat="1" ht="26.25" customHeight="1">
      <c r="A872" s="479"/>
      <c r="B872" s="456"/>
      <c r="C872" s="110" t="s">
        <v>35</v>
      </c>
      <c r="D872" s="113">
        <v>0</v>
      </c>
      <c r="E872" s="114">
        <f>D872/D868*100</f>
        <v>0</v>
      </c>
      <c r="F872" s="113">
        <v>0</v>
      </c>
      <c r="G872" s="114">
        <f>F872/F868*100</f>
        <v>0</v>
      </c>
      <c r="H872" s="114" t="s">
        <v>71</v>
      </c>
    </row>
    <row r="873" spans="1:8" s="56" customFormat="1" ht="21.75" customHeight="1" hidden="1">
      <c r="A873" s="478" t="s">
        <v>989</v>
      </c>
      <c r="B873" s="454" t="s">
        <v>1007</v>
      </c>
      <c r="C873" s="110" t="s">
        <v>12</v>
      </c>
      <c r="D873" s="113">
        <f>D874+D875+D876+D877</f>
        <v>4.2</v>
      </c>
      <c r="E873" s="114">
        <f>E874+E875+E876+E877</f>
        <v>100</v>
      </c>
      <c r="F873" s="114">
        <f>F874+F875+F876+F877</f>
        <v>3.15</v>
      </c>
      <c r="G873" s="114">
        <f>G874+G875+G876+G877</f>
        <v>100</v>
      </c>
      <c r="H873" s="114">
        <f aca="true" t="shared" si="9" ref="H873:H878">F873/D873*100-100</f>
        <v>-25</v>
      </c>
    </row>
    <row r="874" spans="1:8" s="56" customFormat="1" ht="35.25" customHeight="1" hidden="1">
      <c r="A874" s="478"/>
      <c r="B874" s="455"/>
      <c r="C874" s="110" t="s">
        <v>33</v>
      </c>
      <c r="D874" s="113"/>
      <c r="E874" s="114">
        <f>D874/D873*100</f>
        <v>0</v>
      </c>
      <c r="F874" s="114"/>
      <c r="G874" s="114">
        <f>F874/F873*100</f>
        <v>0</v>
      </c>
      <c r="H874" s="114" t="e">
        <f t="shared" si="9"/>
        <v>#DIV/0!</v>
      </c>
    </row>
    <row r="875" spans="1:8" s="56" customFormat="1" ht="15.75" customHeight="1" hidden="1">
      <c r="A875" s="478"/>
      <c r="B875" s="455"/>
      <c r="C875" s="110" t="s">
        <v>34</v>
      </c>
      <c r="D875" s="113">
        <v>4.2</v>
      </c>
      <c r="E875" s="114">
        <f>D875/D873*100</f>
        <v>100</v>
      </c>
      <c r="F875" s="114">
        <v>3.15</v>
      </c>
      <c r="G875" s="114">
        <f>F875/F873*100</f>
        <v>100</v>
      </c>
      <c r="H875" s="114">
        <f t="shared" si="9"/>
        <v>-25</v>
      </c>
    </row>
    <row r="876" spans="1:8" s="56" customFormat="1" ht="15.75" customHeight="1" hidden="1">
      <c r="A876" s="478"/>
      <c r="B876" s="455"/>
      <c r="C876" s="110" t="s">
        <v>17</v>
      </c>
      <c r="D876" s="113"/>
      <c r="E876" s="114">
        <f>D876/D873*100</f>
        <v>0</v>
      </c>
      <c r="F876" s="114"/>
      <c r="G876" s="114">
        <f>F876/F873*100</f>
        <v>0</v>
      </c>
      <c r="H876" s="114" t="e">
        <f t="shared" si="9"/>
        <v>#DIV/0!</v>
      </c>
    </row>
    <row r="877" spans="1:8" s="56" customFormat="1" ht="21" customHeight="1" hidden="1">
      <c r="A877" s="479"/>
      <c r="B877" s="456"/>
      <c r="C877" s="110" t="s">
        <v>35</v>
      </c>
      <c r="D877" s="113"/>
      <c r="E877" s="114">
        <f>D877/D873*100</f>
        <v>0</v>
      </c>
      <c r="F877" s="114"/>
      <c r="G877" s="114">
        <f>F877/F873*100</f>
        <v>0</v>
      </c>
      <c r="H877" s="114" t="e">
        <f t="shared" si="9"/>
        <v>#DIV/0!</v>
      </c>
    </row>
    <row r="878" spans="1:8" s="56" customFormat="1" ht="15" customHeight="1">
      <c r="A878" s="478" t="s">
        <v>1117</v>
      </c>
      <c r="B878" s="463" t="s">
        <v>1065</v>
      </c>
      <c r="C878" s="110" t="s">
        <v>113</v>
      </c>
      <c r="D878" s="113">
        <f>D879+D880+D881+D882</f>
        <v>4.2</v>
      </c>
      <c r="E878" s="114">
        <f>E879+E880+E881+E882</f>
        <v>100</v>
      </c>
      <c r="F878" s="114">
        <f>F879+F880+F881+F882</f>
        <v>3.15</v>
      </c>
      <c r="G878" s="114">
        <f>G879+G880+G881+G882</f>
        <v>100</v>
      </c>
      <c r="H878" s="114">
        <f t="shared" si="9"/>
        <v>-25</v>
      </c>
    </row>
    <row r="879" spans="1:8" s="56" customFormat="1" ht="30" customHeight="1">
      <c r="A879" s="478"/>
      <c r="B879" s="455"/>
      <c r="C879" s="110" t="s">
        <v>33</v>
      </c>
      <c r="D879" s="113">
        <v>0</v>
      </c>
      <c r="E879" s="114">
        <f>D879/D878*100</f>
        <v>0</v>
      </c>
      <c r="F879" s="114">
        <v>0</v>
      </c>
      <c r="G879" s="114">
        <f>F879/F878*100</f>
        <v>0</v>
      </c>
      <c r="H879" s="114" t="s">
        <v>71</v>
      </c>
    </row>
    <row r="880" spans="1:8" s="56" customFormat="1" ht="15.75">
      <c r="A880" s="478"/>
      <c r="B880" s="455"/>
      <c r="C880" s="110" t="s">
        <v>34</v>
      </c>
      <c r="D880" s="113">
        <v>4.2</v>
      </c>
      <c r="E880" s="114">
        <f>D880/D878*100</f>
        <v>100</v>
      </c>
      <c r="F880" s="114">
        <v>3.15</v>
      </c>
      <c r="G880" s="114">
        <f>F880/F878*100</f>
        <v>100</v>
      </c>
      <c r="H880" s="114">
        <f>F880/D880*100-100</f>
        <v>-25</v>
      </c>
    </row>
    <row r="881" spans="1:8" s="56" customFormat="1" ht="15.75">
      <c r="A881" s="478"/>
      <c r="B881" s="455"/>
      <c r="C881" s="110" t="s">
        <v>17</v>
      </c>
      <c r="D881" s="113">
        <v>0</v>
      </c>
      <c r="E881" s="114">
        <f>D881/D878*100</f>
        <v>0</v>
      </c>
      <c r="F881" s="114">
        <v>0</v>
      </c>
      <c r="G881" s="114">
        <f>F881/F878*100</f>
        <v>0</v>
      </c>
      <c r="H881" s="114" t="s">
        <v>71</v>
      </c>
    </row>
    <row r="882" spans="1:8" s="56" customFormat="1" ht="15.75">
      <c r="A882" s="479"/>
      <c r="B882" s="456"/>
      <c r="C882" s="110" t="s">
        <v>35</v>
      </c>
      <c r="D882" s="113">
        <v>0</v>
      </c>
      <c r="E882" s="114">
        <f>D882/D878*100</f>
        <v>0</v>
      </c>
      <c r="F882" s="114">
        <v>0</v>
      </c>
      <c r="G882" s="114">
        <f>F882/F878*100</f>
        <v>0</v>
      </c>
      <c r="H882" s="114" t="s">
        <v>71</v>
      </c>
    </row>
    <row r="883" spans="1:8" ht="15.75">
      <c r="A883" s="415" t="s">
        <v>26</v>
      </c>
      <c r="B883" s="423" t="s">
        <v>710</v>
      </c>
      <c r="C883" s="83" t="s">
        <v>113</v>
      </c>
      <c r="D883" s="125">
        <v>148794</v>
      </c>
      <c r="E883" s="125">
        <f>E884+E885+E887</f>
        <v>99.99999999999999</v>
      </c>
      <c r="F883" s="125">
        <v>96652.6</v>
      </c>
      <c r="G883" s="125">
        <f>G884+G885+G887</f>
        <v>100.00310389994682</v>
      </c>
      <c r="H883" s="125">
        <f>F883/D883*100-100</f>
        <v>-35.04267645200747</v>
      </c>
    </row>
    <row r="884" spans="1:8" ht="31.5">
      <c r="A884" s="415"/>
      <c r="B884" s="423"/>
      <c r="C884" s="83" t="s">
        <v>33</v>
      </c>
      <c r="D884" s="125">
        <v>125666</v>
      </c>
      <c r="E884" s="125">
        <f>D884/D883*100</f>
        <v>84.45636248773471</v>
      </c>
      <c r="F884" s="125">
        <v>83333.6</v>
      </c>
      <c r="G884" s="125">
        <f>F884/F883*100</f>
        <v>86.21971886943548</v>
      </c>
      <c r="H884" s="125">
        <f aca="true" t="shared" si="10" ref="H884:H944">F884/D884*100-100</f>
        <v>-33.68643865484697</v>
      </c>
    </row>
    <row r="885" spans="1:8" ht="15.75">
      <c r="A885" s="415"/>
      <c r="B885" s="423"/>
      <c r="C885" s="83" t="s">
        <v>17</v>
      </c>
      <c r="D885" s="125">
        <v>100</v>
      </c>
      <c r="E885" s="125">
        <f>D885/D883*100</f>
        <v>0.0672070110353912</v>
      </c>
      <c r="F885" s="125">
        <v>100</v>
      </c>
      <c r="G885" s="125">
        <f>F885/F883*100</f>
        <v>0.10346333156066158</v>
      </c>
      <c r="H885" s="125">
        <f t="shared" si="10"/>
        <v>0</v>
      </c>
    </row>
    <row r="886" spans="1:8" ht="15.75">
      <c r="A886" s="415"/>
      <c r="B886" s="423"/>
      <c r="C886" s="83" t="s">
        <v>34</v>
      </c>
      <c r="D886" s="125">
        <v>0</v>
      </c>
      <c r="E886" s="125">
        <v>0</v>
      </c>
      <c r="F886" s="125">
        <v>0</v>
      </c>
      <c r="G886" s="125">
        <v>0</v>
      </c>
      <c r="H886" s="125" t="s">
        <v>71</v>
      </c>
    </row>
    <row r="887" spans="1:8" ht="15.75">
      <c r="A887" s="415"/>
      <c r="B887" s="423"/>
      <c r="C887" s="83" t="s">
        <v>35</v>
      </c>
      <c r="D887" s="125">
        <v>23028</v>
      </c>
      <c r="E887" s="125">
        <f>D887/D883*100</f>
        <v>15.476430501229888</v>
      </c>
      <c r="F887" s="125">
        <v>13222</v>
      </c>
      <c r="G887" s="125">
        <f>F887/F883*100</f>
        <v>13.679921698950674</v>
      </c>
      <c r="H887" s="125">
        <f t="shared" si="10"/>
        <v>-42.58294250477679</v>
      </c>
    </row>
    <row r="888" spans="1:8" ht="15.75">
      <c r="A888" s="416" t="s">
        <v>145</v>
      </c>
      <c r="B888" s="503" t="s">
        <v>36</v>
      </c>
      <c r="C888" s="80" t="s">
        <v>113</v>
      </c>
      <c r="D888" s="128">
        <v>128574</v>
      </c>
      <c r="E888" s="128">
        <f>E889+E890+E892</f>
        <v>100</v>
      </c>
      <c r="F888" s="128">
        <v>82324.4</v>
      </c>
      <c r="G888" s="128">
        <f>G889+G890+G891+G892</f>
        <v>100</v>
      </c>
      <c r="H888" s="128">
        <f t="shared" si="10"/>
        <v>-35.97119168727737</v>
      </c>
    </row>
    <row r="889" spans="1:8" ht="31.5">
      <c r="A889" s="416"/>
      <c r="B889" s="503"/>
      <c r="C889" s="80" t="s">
        <v>33</v>
      </c>
      <c r="D889" s="128">
        <v>105446</v>
      </c>
      <c r="E889" s="128">
        <f>D889/D888*100</f>
        <v>82.0119153172492</v>
      </c>
      <c r="F889" s="128">
        <v>69002.4</v>
      </c>
      <c r="G889" s="128">
        <f>F889/F888*100</f>
        <v>83.81767738361894</v>
      </c>
      <c r="H889" s="128">
        <f t="shared" si="10"/>
        <v>-34.56138687100507</v>
      </c>
    </row>
    <row r="890" spans="1:8" ht="15.75">
      <c r="A890" s="416"/>
      <c r="B890" s="503"/>
      <c r="C890" s="80" t="s">
        <v>17</v>
      </c>
      <c r="D890" s="128">
        <v>100</v>
      </c>
      <c r="E890" s="128">
        <f>D890/D888*100</f>
        <v>0.07777622225333271</v>
      </c>
      <c r="F890" s="128">
        <v>100</v>
      </c>
      <c r="G890" s="128">
        <f>F890/F888*100</f>
        <v>0.12147066969209616</v>
      </c>
      <c r="H890" s="128">
        <f t="shared" si="10"/>
        <v>0</v>
      </c>
    </row>
    <row r="891" spans="1:8" ht="15.75">
      <c r="A891" s="416"/>
      <c r="B891" s="503"/>
      <c r="C891" s="80" t="s">
        <v>34</v>
      </c>
      <c r="D891" s="126">
        <v>0</v>
      </c>
      <c r="E891" s="126">
        <v>0</v>
      </c>
      <c r="F891" s="128">
        <v>0</v>
      </c>
      <c r="G891" s="126">
        <v>0</v>
      </c>
      <c r="H891" s="128" t="s">
        <v>71</v>
      </c>
    </row>
    <row r="892" spans="1:8" ht="15.75">
      <c r="A892" s="416"/>
      <c r="B892" s="503"/>
      <c r="C892" s="80" t="s">
        <v>35</v>
      </c>
      <c r="D892" s="128">
        <v>23028</v>
      </c>
      <c r="E892" s="128">
        <f>D892/D888*100</f>
        <v>17.910308460497458</v>
      </c>
      <c r="F892" s="128">
        <v>13222</v>
      </c>
      <c r="G892" s="128">
        <f>F892/F888*100</f>
        <v>16.060851946688953</v>
      </c>
      <c r="H892" s="128">
        <f t="shared" si="10"/>
        <v>-42.58294250477679</v>
      </c>
    </row>
    <row r="893" spans="1:8" ht="15.75">
      <c r="A893" s="421" t="s">
        <v>543</v>
      </c>
      <c r="B893" s="504" t="s">
        <v>544</v>
      </c>
      <c r="C893" s="81" t="s">
        <v>113</v>
      </c>
      <c r="D893" s="129">
        <v>123351</v>
      </c>
      <c r="E893" s="129">
        <f>E894+E897</f>
        <v>100</v>
      </c>
      <c r="F893" s="129">
        <v>80262.2</v>
      </c>
      <c r="G893" s="129">
        <f>G894+G897</f>
        <v>100</v>
      </c>
      <c r="H893" s="129">
        <f t="shared" si="10"/>
        <v>-34.93186111178669</v>
      </c>
    </row>
    <row r="894" spans="1:8" ht="31.5">
      <c r="A894" s="421"/>
      <c r="B894" s="504"/>
      <c r="C894" s="81" t="s">
        <v>33</v>
      </c>
      <c r="D894" s="129">
        <v>100323</v>
      </c>
      <c r="E894" s="129">
        <v>81.3</v>
      </c>
      <c r="F894" s="129">
        <v>67040.2</v>
      </c>
      <c r="G894" s="129">
        <v>83.4</v>
      </c>
      <c r="H894" s="129">
        <f t="shared" si="10"/>
        <v>-33.17564267416245</v>
      </c>
    </row>
    <row r="895" spans="1:8" ht="15.75">
      <c r="A895" s="421"/>
      <c r="B895" s="504"/>
      <c r="C895" s="81" t="s">
        <v>17</v>
      </c>
      <c r="D895" s="137">
        <v>0</v>
      </c>
      <c r="E895" s="137">
        <v>0</v>
      </c>
      <c r="F895" s="129">
        <v>0</v>
      </c>
      <c r="G895" s="137">
        <v>0</v>
      </c>
      <c r="H895" s="129" t="s">
        <v>71</v>
      </c>
    </row>
    <row r="896" spans="1:8" ht="15.75">
      <c r="A896" s="421"/>
      <c r="B896" s="504"/>
      <c r="C896" s="81" t="s">
        <v>34</v>
      </c>
      <c r="D896" s="137">
        <v>0</v>
      </c>
      <c r="E896" s="137">
        <v>0</v>
      </c>
      <c r="F896" s="129">
        <v>0</v>
      </c>
      <c r="G896" s="137">
        <v>0</v>
      </c>
      <c r="H896" s="129" t="s">
        <v>71</v>
      </c>
    </row>
    <row r="897" spans="1:8" ht="15.75">
      <c r="A897" s="421"/>
      <c r="B897" s="504"/>
      <c r="C897" s="81" t="s">
        <v>35</v>
      </c>
      <c r="D897" s="129">
        <v>23028</v>
      </c>
      <c r="E897" s="129">
        <v>18.7</v>
      </c>
      <c r="F897" s="129">
        <v>13222</v>
      </c>
      <c r="G897" s="129">
        <v>16.6</v>
      </c>
      <c r="H897" s="129">
        <f t="shared" si="10"/>
        <v>-42.58294250477679</v>
      </c>
    </row>
    <row r="898" spans="1:8" ht="15.75">
      <c r="A898" s="421" t="s">
        <v>546</v>
      </c>
      <c r="B898" s="504" t="s">
        <v>545</v>
      </c>
      <c r="C898" s="81" t="s">
        <v>113</v>
      </c>
      <c r="D898" s="129">
        <v>100</v>
      </c>
      <c r="E898" s="129">
        <f>E899</f>
        <v>100</v>
      </c>
      <c r="F898" s="129">
        <v>77.2</v>
      </c>
      <c r="G898" s="129">
        <f>G899+G902</f>
        <v>100</v>
      </c>
      <c r="H898" s="129">
        <f t="shared" si="10"/>
        <v>-22.799999999999997</v>
      </c>
    </row>
    <row r="899" spans="1:8" ht="31.5">
      <c r="A899" s="421"/>
      <c r="B899" s="504"/>
      <c r="C899" s="81" t="s">
        <v>33</v>
      </c>
      <c r="D899" s="129">
        <v>100</v>
      </c>
      <c r="E899" s="129">
        <v>100</v>
      </c>
      <c r="F899" s="129">
        <v>77.2</v>
      </c>
      <c r="G899" s="129">
        <f>F899/F898*100</f>
        <v>100</v>
      </c>
      <c r="H899" s="129">
        <f t="shared" si="10"/>
        <v>-22.799999999999997</v>
      </c>
    </row>
    <row r="900" spans="1:8" ht="15.75">
      <c r="A900" s="421"/>
      <c r="B900" s="504"/>
      <c r="C900" s="81" t="s">
        <v>17</v>
      </c>
      <c r="D900" s="137">
        <v>0</v>
      </c>
      <c r="E900" s="137">
        <v>0</v>
      </c>
      <c r="F900" s="129">
        <v>0</v>
      </c>
      <c r="G900" s="137">
        <v>0</v>
      </c>
      <c r="H900" s="128" t="s">
        <v>71</v>
      </c>
    </row>
    <row r="901" spans="1:8" ht="15.75">
      <c r="A901" s="421"/>
      <c r="B901" s="504"/>
      <c r="C901" s="81" t="s">
        <v>34</v>
      </c>
      <c r="D901" s="137">
        <v>0</v>
      </c>
      <c r="E901" s="137">
        <v>0</v>
      </c>
      <c r="F901" s="129">
        <v>0</v>
      </c>
      <c r="G901" s="137">
        <v>0</v>
      </c>
      <c r="H901" s="128" t="s">
        <v>71</v>
      </c>
    </row>
    <row r="902" spans="1:8" ht="15.75">
      <c r="A902" s="421"/>
      <c r="B902" s="504"/>
      <c r="C902" s="81" t="s">
        <v>35</v>
      </c>
      <c r="D902" s="137">
        <v>0</v>
      </c>
      <c r="E902" s="137">
        <v>0</v>
      </c>
      <c r="F902" s="129">
        <v>0</v>
      </c>
      <c r="G902" s="137">
        <v>0</v>
      </c>
      <c r="H902" s="128" t="s">
        <v>71</v>
      </c>
    </row>
    <row r="903" spans="1:8" ht="15.75">
      <c r="A903" s="421" t="s">
        <v>547</v>
      </c>
      <c r="B903" s="504" t="s">
        <v>520</v>
      </c>
      <c r="C903" s="81" t="s">
        <v>113</v>
      </c>
      <c r="D903" s="129">
        <v>5023</v>
      </c>
      <c r="E903" s="129">
        <f>E904</f>
        <v>100</v>
      </c>
      <c r="F903" s="129">
        <v>1885</v>
      </c>
      <c r="G903" s="129">
        <f>G904+G907</f>
        <v>100</v>
      </c>
      <c r="H903" s="129">
        <f t="shared" si="10"/>
        <v>-62.472625920764486</v>
      </c>
    </row>
    <row r="904" spans="1:8" ht="31.5">
      <c r="A904" s="421"/>
      <c r="B904" s="504"/>
      <c r="C904" s="81" t="s">
        <v>33</v>
      </c>
      <c r="D904" s="129">
        <v>5023</v>
      </c>
      <c r="E904" s="129">
        <v>100</v>
      </c>
      <c r="F904" s="129">
        <v>1885</v>
      </c>
      <c r="G904" s="129">
        <v>100</v>
      </c>
      <c r="H904" s="129">
        <f t="shared" si="10"/>
        <v>-62.472625920764486</v>
      </c>
    </row>
    <row r="905" spans="1:8" ht="15.75">
      <c r="A905" s="421"/>
      <c r="B905" s="504"/>
      <c r="C905" s="81" t="s">
        <v>17</v>
      </c>
      <c r="D905" s="137">
        <v>0</v>
      </c>
      <c r="E905" s="137">
        <v>0</v>
      </c>
      <c r="F905" s="129">
        <v>0</v>
      </c>
      <c r="G905" s="137">
        <v>0</v>
      </c>
      <c r="H905" s="129" t="s">
        <v>71</v>
      </c>
    </row>
    <row r="906" spans="1:8" ht="15.75">
      <c r="A906" s="421"/>
      <c r="B906" s="504"/>
      <c r="C906" s="81" t="s">
        <v>34</v>
      </c>
      <c r="D906" s="137">
        <v>0</v>
      </c>
      <c r="E906" s="137">
        <v>0</v>
      </c>
      <c r="F906" s="129">
        <v>0</v>
      </c>
      <c r="G906" s="137">
        <v>0</v>
      </c>
      <c r="H906" s="129" t="s">
        <v>71</v>
      </c>
    </row>
    <row r="907" spans="1:8" ht="15.75">
      <c r="A907" s="421"/>
      <c r="B907" s="504"/>
      <c r="C907" s="81" t="s">
        <v>35</v>
      </c>
      <c r="D907" s="137">
        <v>0</v>
      </c>
      <c r="E907" s="137">
        <v>0</v>
      </c>
      <c r="F907" s="129">
        <v>0</v>
      </c>
      <c r="G907" s="137">
        <v>0</v>
      </c>
      <c r="H907" s="129" t="s">
        <v>71</v>
      </c>
    </row>
    <row r="908" spans="1:8" ht="18" customHeight="1">
      <c r="A908" s="421" t="s">
        <v>548</v>
      </c>
      <c r="B908" s="504" t="s">
        <v>549</v>
      </c>
      <c r="C908" s="81" t="s">
        <v>113</v>
      </c>
      <c r="D908" s="129">
        <v>100</v>
      </c>
      <c r="E908" s="129">
        <f>E910</f>
        <v>100</v>
      </c>
      <c r="F908" s="129">
        <v>100</v>
      </c>
      <c r="G908" s="129">
        <f>G910</f>
        <v>100</v>
      </c>
      <c r="H908" s="129">
        <f t="shared" si="10"/>
        <v>0</v>
      </c>
    </row>
    <row r="909" spans="1:8" ht="28.5" customHeight="1">
      <c r="A909" s="421"/>
      <c r="B909" s="504"/>
      <c r="C909" s="81" t="s">
        <v>33</v>
      </c>
      <c r="D909" s="137">
        <v>0</v>
      </c>
      <c r="E909" s="137">
        <v>0</v>
      </c>
      <c r="F909" s="129">
        <v>0</v>
      </c>
      <c r="G909" s="137">
        <v>0</v>
      </c>
      <c r="H909" s="129" t="s">
        <v>71</v>
      </c>
    </row>
    <row r="910" spans="1:8" ht="22.5" customHeight="1">
      <c r="A910" s="421"/>
      <c r="B910" s="504"/>
      <c r="C910" s="81" t="s">
        <v>17</v>
      </c>
      <c r="D910" s="129">
        <v>100</v>
      </c>
      <c r="E910" s="129">
        <f>D910/D908*100</f>
        <v>100</v>
      </c>
      <c r="F910" s="129">
        <v>100</v>
      </c>
      <c r="G910" s="129">
        <f>F910/F908*100</f>
        <v>100</v>
      </c>
      <c r="H910" s="129">
        <f t="shared" si="10"/>
        <v>0</v>
      </c>
    </row>
    <row r="911" spans="1:8" ht="15.75">
      <c r="A911" s="421"/>
      <c r="B911" s="504"/>
      <c r="C911" s="81" t="s">
        <v>34</v>
      </c>
      <c r="D911" s="137">
        <v>0</v>
      </c>
      <c r="E911" s="137">
        <v>0</v>
      </c>
      <c r="F911" s="129">
        <v>0</v>
      </c>
      <c r="G911" s="137">
        <v>0</v>
      </c>
      <c r="H911" s="128" t="s">
        <v>71</v>
      </c>
    </row>
    <row r="912" spans="1:8" ht="15.75">
      <c r="A912" s="421"/>
      <c r="B912" s="504"/>
      <c r="C912" s="81" t="s">
        <v>35</v>
      </c>
      <c r="D912" s="137">
        <v>0</v>
      </c>
      <c r="E912" s="137">
        <v>0</v>
      </c>
      <c r="F912" s="129">
        <v>0</v>
      </c>
      <c r="G912" s="137">
        <v>0</v>
      </c>
      <c r="H912" s="128" t="s">
        <v>71</v>
      </c>
    </row>
    <row r="913" spans="1:8" ht="15.75">
      <c r="A913" s="416" t="s">
        <v>146</v>
      </c>
      <c r="B913" s="503" t="s">
        <v>37</v>
      </c>
      <c r="C913" s="80" t="s">
        <v>113</v>
      </c>
      <c r="D913" s="128">
        <v>12411</v>
      </c>
      <c r="E913" s="128">
        <f>E914</f>
        <v>100</v>
      </c>
      <c r="F913" s="128">
        <v>9275.8</v>
      </c>
      <c r="G913" s="128">
        <f>G914</f>
        <v>100</v>
      </c>
      <c r="H913" s="128">
        <f t="shared" si="10"/>
        <v>-25.261461606639273</v>
      </c>
    </row>
    <row r="914" spans="1:8" ht="31.5">
      <c r="A914" s="416"/>
      <c r="B914" s="503"/>
      <c r="C914" s="80" t="s">
        <v>33</v>
      </c>
      <c r="D914" s="128">
        <v>12411</v>
      </c>
      <c r="E914" s="128">
        <v>100</v>
      </c>
      <c r="F914" s="128">
        <v>9275.8</v>
      </c>
      <c r="G914" s="128">
        <v>100</v>
      </c>
      <c r="H914" s="128">
        <f t="shared" si="10"/>
        <v>-25.261461606639273</v>
      </c>
    </row>
    <row r="915" spans="1:8" ht="15.75">
      <c r="A915" s="416"/>
      <c r="B915" s="503"/>
      <c r="C915" s="80" t="s">
        <v>17</v>
      </c>
      <c r="D915" s="126">
        <v>0</v>
      </c>
      <c r="E915" s="126">
        <v>0</v>
      </c>
      <c r="F915" s="128">
        <v>0</v>
      </c>
      <c r="G915" s="126">
        <v>0</v>
      </c>
      <c r="H915" s="128" t="s">
        <v>71</v>
      </c>
    </row>
    <row r="916" spans="1:8" ht="15.75">
      <c r="A916" s="416"/>
      <c r="B916" s="503"/>
      <c r="C916" s="80" t="s">
        <v>34</v>
      </c>
      <c r="D916" s="126">
        <v>0</v>
      </c>
      <c r="E916" s="126">
        <v>0</v>
      </c>
      <c r="F916" s="128">
        <v>0</v>
      </c>
      <c r="G916" s="126">
        <v>0</v>
      </c>
      <c r="H916" s="128" t="s">
        <v>71</v>
      </c>
    </row>
    <row r="917" spans="1:8" ht="15.75">
      <c r="A917" s="416"/>
      <c r="B917" s="503"/>
      <c r="C917" s="80" t="s">
        <v>35</v>
      </c>
      <c r="D917" s="126">
        <v>0</v>
      </c>
      <c r="E917" s="126">
        <v>0</v>
      </c>
      <c r="F917" s="128">
        <v>0</v>
      </c>
      <c r="G917" s="126">
        <v>0</v>
      </c>
      <c r="H917" s="128" t="s">
        <v>71</v>
      </c>
    </row>
    <row r="918" spans="1:8" ht="21.75" customHeight="1">
      <c r="A918" s="421" t="s">
        <v>550</v>
      </c>
      <c r="B918" s="504" t="s">
        <v>552</v>
      </c>
      <c r="C918" s="81" t="s">
        <v>113</v>
      </c>
      <c r="D918" s="129">
        <v>9941</v>
      </c>
      <c r="E918" s="129">
        <f>E919</f>
        <v>100</v>
      </c>
      <c r="F918" s="129">
        <v>7722.3</v>
      </c>
      <c r="G918" s="129">
        <f>G919</f>
        <v>100</v>
      </c>
      <c r="H918" s="129">
        <f t="shared" si="10"/>
        <v>-22.31868021325822</v>
      </c>
    </row>
    <row r="919" spans="1:8" ht="27.75" customHeight="1">
      <c r="A919" s="421"/>
      <c r="B919" s="504"/>
      <c r="C919" s="81" t="s">
        <v>33</v>
      </c>
      <c r="D919" s="129">
        <v>9941</v>
      </c>
      <c r="E919" s="129">
        <v>100</v>
      </c>
      <c r="F919" s="129">
        <v>7722.3</v>
      </c>
      <c r="G919" s="129">
        <v>100</v>
      </c>
      <c r="H919" s="129">
        <f t="shared" si="10"/>
        <v>-22.31868021325822</v>
      </c>
    </row>
    <row r="920" spans="1:8" ht="21" customHeight="1">
      <c r="A920" s="421"/>
      <c r="B920" s="504"/>
      <c r="C920" s="81" t="s">
        <v>17</v>
      </c>
      <c r="D920" s="137">
        <v>0</v>
      </c>
      <c r="E920" s="137">
        <v>0</v>
      </c>
      <c r="F920" s="129">
        <v>0</v>
      </c>
      <c r="G920" s="137">
        <v>0</v>
      </c>
      <c r="H920" s="129" t="s">
        <v>71</v>
      </c>
    </row>
    <row r="921" spans="1:8" ht="15.75">
      <c r="A921" s="421"/>
      <c r="B921" s="504"/>
      <c r="C921" s="81" t="s">
        <v>34</v>
      </c>
      <c r="D921" s="137">
        <v>0</v>
      </c>
      <c r="E921" s="137">
        <v>0</v>
      </c>
      <c r="F921" s="129">
        <v>0</v>
      </c>
      <c r="G921" s="137">
        <v>0</v>
      </c>
      <c r="H921" s="129" t="s">
        <v>71</v>
      </c>
    </row>
    <row r="922" spans="1:8" ht="15.75">
      <c r="A922" s="421"/>
      <c r="B922" s="504"/>
      <c r="C922" s="81" t="s">
        <v>35</v>
      </c>
      <c r="D922" s="137">
        <v>0</v>
      </c>
      <c r="E922" s="137">
        <v>0</v>
      </c>
      <c r="F922" s="129">
        <v>0</v>
      </c>
      <c r="G922" s="137">
        <v>0</v>
      </c>
      <c r="H922" s="129" t="s">
        <v>71</v>
      </c>
    </row>
    <row r="923" spans="1:8" ht="15.75">
      <c r="A923" s="421" t="s">
        <v>551</v>
      </c>
      <c r="B923" s="504" t="s">
        <v>520</v>
      </c>
      <c r="C923" s="81" t="s">
        <v>113</v>
      </c>
      <c r="D923" s="129">
        <v>2470</v>
      </c>
      <c r="E923" s="129">
        <f>E924</f>
        <v>100</v>
      </c>
      <c r="F923" s="129">
        <v>1553.5</v>
      </c>
      <c r="G923" s="129">
        <f>G924</f>
        <v>100</v>
      </c>
      <c r="H923" s="129">
        <f t="shared" si="10"/>
        <v>-37.10526315789474</v>
      </c>
    </row>
    <row r="924" spans="1:8" ht="31.5">
      <c r="A924" s="421"/>
      <c r="B924" s="504"/>
      <c r="C924" s="81" t="s">
        <v>33</v>
      </c>
      <c r="D924" s="129">
        <v>2470</v>
      </c>
      <c r="E924" s="129">
        <v>100</v>
      </c>
      <c r="F924" s="129">
        <v>1553.5</v>
      </c>
      <c r="G924" s="129">
        <v>100</v>
      </c>
      <c r="H924" s="129">
        <f t="shared" si="10"/>
        <v>-37.10526315789474</v>
      </c>
    </row>
    <row r="925" spans="1:8" ht="15.75">
      <c r="A925" s="421"/>
      <c r="B925" s="504"/>
      <c r="C925" s="81" t="s">
        <v>17</v>
      </c>
      <c r="D925" s="137">
        <v>0</v>
      </c>
      <c r="E925" s="137">
        <v>0</v>
      </c>
      <c r="F925" s="129">
        <v>0</v>
      </c>
      <c r="G925" s="137">
        <v>0</v>
      </c>
      <c r="H925" s="129" t="s">
        <v>71</v>
      </c>
    </row>
    <row r="926" spans="1:8" ht="15.75">
      <c r="A926" s="421"/>
      <c r="B926" s="504"/>
      <c r="C926" s="81" t="s">
        <v>34</v>
      </c>
      <c r="D926" s="137">
        <v>0</v>
      </c>
      <c r="E926" s="137">
        <v>0</v>
      </c>
      <c r="F926" s="129">
        <v>0</v>
      </c>
      <c r="G926" s="137">
        <v>0</v>
      </c>
      <c r="H926" s="129" t="s">
        <v>71</v>
      </c>
    </row>
    <row r="927" spans="1:8" ht="15.75">
      <c r="A927" s="421"/>
      <c r="B927" s="504"/>
      <c r="C927" s="81" t="s">
        <v>35</v>
      </c>
      <c r="D927" s="137">
        <v>0</v>
      </c>
      <c r="E927" s="137">
        <v>0</v>
      </c>
      <c r="F927" s="129">
        <v>0</v>
      </c>
      <c r="G927" s="137">
        <v>0</v>
      </c>
      <c r="H927" s="129" t="s">
        <v>71</v>
      </c>
    </row>
    <row r="928" spans="1:8" ht="15.75">
      <c r="A928" s="416" t="s">
        <v>147</v>
      </c>
      <c r="B928" s="503" t="s">
        <v>69</v>
      </c>
      <c r="C928" s="80" t="s">
        <v>113</v>
      </c>
      <c r="D928" s="128">
        <v>2386</v>
      </c>
      <c r="E928" s="128">
        <f>E929</f>
        <v>100</v>
      </c>
      <c r="F928" s="128">
        <v>995.9</v>
      </c>
      <c r="G928" s="128">
        <f>G929</f>
        <v>100</v>
      </c>
      <c r="H928" s="128">
        <f t="shared" si="10"/>
        <v>-58.260687342833194</v>
      </c>
    </row>
    <row r="929" spans="1:8" ht="31.5">
      <c r="A929" s="416"/>
      <c r="B929" s="503"/>
      <c r="C929" s="80" t="s">
        <v>33</v>
      </c>
      <c r="D929" s="128">
        <v>2386</v>
      </c>
      <c r="E929" s="128">
        <v>100</v>
      </c>
      <c r="F929" s="128">
        <v>995.9</v>
      </c>
      <c r="G929" s="128">
        <v>100</v>
      </c>
      <c r="H929" s="128">
        <f t="shared" si="10"/>
        <v>-58.260687342833194</v>
      </c>
    </row>
    <row r="930" spans="1:8" ht="15.75">
      <c r="A930" s="416"/>
      <c r="B930" s="503"/>
      <c r="C930" s="80" t="s">
        <v>17</v>
      </c>
      <c r="D930" s="126">
        <v>0</v>
      </c>
      <c r="E930" s="126">
        <v>0</v>
      </c>
      <c r="F930" s="128">
        <v>0</v>
      </c>
      <c r="G930" s="126">
        <v>0</v>
      </c>
      <c r="H930" s="128" t="s">
        <v>71</v>
      </c>
    </row>
    <row r="931" spans="1:8" ht="15.75">
      <c r="A931" s="416"/>
      <c r="B931" s="503"/>
      <c r="C931" s="80" t="s">
        <v>34</v>
      </c>
      <c r="D931" s="126">
        <v>0</v>
      </c>
      <c r="E931" s="126">
        <v>0</v>
      </c>
      <c r="F931" s="128">
        <v>0</v>
      </c>
      <c r="G931" s="126">
        <v>0</v>
      </c>
      <c r="H931" s="128" t="s">
        <v>71</v>
      </c>
    </row>
    <row r="932" spans="1:8" ht="15.75">
      <c r="A932" s="416"/>
      <c r="B932" s="503"/>
      <c r="C932" s="80" t="s">
        <v>35</v>
      </c>
      <c r="D932" s="126">
        <v>0</v>
      </c>
      <c r="E932" s="126">
        <v>0</v>
      </c>
      <c r="F932" s="128">
        <v>0</v>
      </c>
      <c r="G932" s="126">
        <v>0</v>
      </c>
      <c r="H932" s="128" t="s">
        <v>71</v>
      </c>
    </row>
    <row r="933" spans="1:8" ht="15.75">
      <c r="A933" s="421" t="s">
        <v>553</v>
      </c>
      <c r="B933" s="504" t="s">
        <v>520</v>
      </c>
      <c r="C933" s="81" t="s">
        <v>113</v>
      </c>
      <c r="D933" s="129">
        <v>2386</v>
      </c>
      <c r="E933" s="129">
        <v>100</v>
      </c>
      <c r="F933" s="129">
        <v>995.9</v>
      </c>
      <c r="G933" s="129">
        <v>100</v>
      </c>
      <c r="H933" s="129">
        <f t="shared" si="10"/>
        <v>-58.260687342833194</v>
      </c>
    </row>
    <row r="934" spans="1:8" ht="31.5">
      <c r="A934" s="421"/>
      <c r="B934" s="504"/>
      <c r="C934" s="81" t="s">
        <v>33</v>
      </c>
      <c r="D934" s="129">
        <v>2386</v>
      </c>
      <c r="E934" s="129">
        <v>100</v>
      </c>
      <c r="F934" s="129">
        <v>995.9</v>
      </c>
      <c r="G934" s="129">
        <v>100</v>
      </c>
      <c r="H934" s="129">
        <f t="shared" si="10"/>
        <v>-58.260687342833194</v>
      </c>
    </row>
    <row r="935" spans="1:8" ht="15.75">
      <c r="A935" s="421"/>
      <c r="B935" s="504"/>
      <c r="C935" s="81" t="s">
        <v>17</v>
      </c>
      <c r="D935" s="137">
        <v>0</v>
      </c>
      <c r="E935" s="137">
        <v>0</v>
      </c>
      <c r="F935" s="129">
        <v>0</v>
      </c>
      <c r="G935" s="137">
        <v>0</v>
      </c>
      <c r="H935" s="129" t="s">
        <v>71</v>
      </c>
    </row>
    <row r="936" spans="1:8" ht="15.75">
      <c r="A936" s="421"/>
      <c r="B936" s="504"/>
      <c r="C936" s="81" t="s">
        <v>34</v>
      </c>
      <c r="D936" s="137">
        <v>0</v>
      </c>
      <c r="E936" s="137">
        <v>0</v>
      </c>
      <c r="F936" s="129">
        <v>0</v>
      </c>
      <c r="G936" s="137">
        <v>0</v>
      </c>
      <c r="H936" s="129" t="s">
        <v>71</v>
      </c>
    </row>
    <row r="937" spans="1:8" ht="15.75">
      <c r="A937" s="421"/>
      <c r="B937" s="504"/>
      <c r="C937" s="81" t="s">
        <v>35</v>
      </c>
      <c r="D937" s="137">
        <v>0</v>
      </c>
      <c r="E937" s="137">
        <v>0</v>
      </c>
      <c r="F937" s="129">
        <v>0</v>
      </c>
      <c r="G937" s="137">
        <v>0</v>
      </c>
      <c r="H937" s="129" t="s">
        <v>71</v>
      </c>
    </row>
    <row r="938" spans="1:8" ht="15.75">
      <c r="A938" s="416" t="s">
        <v>148</v>
      </c>
      <c r="B938" s="503" t="s">
        <v>38</v>
      </c>
      <c r="C938" s="80" t="s">
        <v>113</v>
      </c>
      <c r="D938" s="128">
        <v>5423</v>
      </c>
      <c r="E938" s="128">
        <f>E939</f>
        <v>100</v>
      </c>
      <c r="F938" s="128">
        <v>4056.5</v>
      </c>
      <c r="G938" s="128">
        <f>G939</f>
        <v>100</v>
      </c>
      <c r="H938" s="128">
        <f t="shared" si="10"/>
        <v>-25.198229762124285</v>
      </c>
    </row>
    <row r="939" spans="1:8" ht="31.5">
      <c r="A939" s="416"/>
      <c r="B939" s="503"/>
      <c r="C939" s="80" t="s">
        <v>33</v>
      </c>
      <c r="D939" s="128">
        <v>5423</v>
      </c>
      <c r="E939" s="128">
        <v>100</v>
      </c>
      <c r="F939" s="128">
        <v>4056.5</v>
      </c>
      <c r="G939" s="128">
        <v>100</v>
      </c>
      <c r="H939" s="128">
        <f t="shared" si="10"/>
        <v>-25.198229762124285</v>
      </c>
    </row>
    <row r="940" spans="1:8" ht="15.75">
      <c r="A940" s="416"/>
      <c r="B940" s="503"/>
      <c r="C940" s="80" t="s">
        <v>17</v>
      </c>
      <c r="D940" s="126">
        <v>0</v>
      </c>
      <c r="E940" s="126">
        <v>0</v>
      </c>
      <c r="F940" s="128">
        <v>0</v>
      </c>
      <c r="G940" s="126">
        <v>0</v>
      </c>
      <c r="H940" s="128" t="s">
        <v>71</v>
      </c>
    </row>
    <row r="941" spans="1:8" ht="15.75">
      <c r="A941" s="416"/>
      <c r="B941" s="503"/>
      <c r="C941" s="80" t="s">
        <v>34</v>
      </c>
      <c r="D941" s="126">
        <v>0</v>
      </c>
      <c r="E941" s="126">
        <v>0</v>
      </c>
      <c r="F941" s="128">
        <v>0</v>
      </c>
      <c r="G941" s="126">
        <v>0</v>
      </c>
      <c r="H941" s="128" t="s">
        <v>71</v>
      </c>
    </row>
    <row r="942" spans="1:8" ht="26.25" customHeight="1">
      <c r="A942" s="416"/>
      <c r="B942" s="503"/>
      <c r="C942" s="80" t="s">
        <v>35</v>
      </c>
      <c r="D942" s="126">
        <v>0</v>
      </c>
      <c r="E942" s="126">
        <v>0</v>
      </c>
      <c r="F942" s="128">
        <v>0</v>
      </c>
      <c r="G942" s="126">
        <v>0</v>
      </c>
      <c r="H942" s="128" t="s">
        <v>71</v>
      </c>
    </row>
    <row r="943" spans="1:8" ht="15.75">
      <c r="A943" s="421" t="s">
        <v>554</v>
      </c>
      <c r="B943" s="504" t="s">
        <v>556</v>
      </c>
      <c r="C943" s="81" t="s">
        <v>113</v>
      </c>
      <c r="D943" s="129">
        <v>3928</v>
      </c>
      <c r="E943" s="129">
        <f>E944</f>
        <v>100</v>
      </c>
      <c r="F943" s="129">
        <v>3272.8</v>
      </c>
      <c r="G943" s="129">
        <f>G944</f>
        <v>100</v>
      </c>
      <c r="H943" s="129">
        <f t="shared" si="10"/>
        <v>-16.680244399185327</v>
      </c>
    </row>
    <row r="944" spans="1:8" ht="31.5">
      <c r="A944" s="421"/>
      <c r="B944" s="504"/>
      <c r="C944" s="81" t="s">
        <v>33</v>
      </c>
      <c r="D944" s="129">
        <v>3928</v>
      </c>
      <c r="E944" s="129">
        <v>100</v>
      </c>
      <c r="F944" s="129">
        <v>3272.8</v>
      </c>
      <c r="G944" s="129">
        <v>100</v>
      </c>
      <c r="H944" s="129">
        <f t="shared" si="10"/>
        <v>-16.680244399185327</v>
      </c>
    </row>
    <row r="945" spans="1:8" ht="15.75">
      <c r="A945" s="421"/>
      <c r="B945" s="504"/>
      <c r="C945" s="81" t="s">
        <v>17</v>
      </c>
      <c r="D945" s="137">
        <v>0</v>
      </c>
      <c r="E945" s="137">
        <v>0</v>
      </c>
      <c r="F945" s="129">
        <v>0</v>
      </c>
      <c r="G945" s="137">
        <v>0</v>
      </c>
      <c r="H945" s="129" t="s">
        <v>71</v>
      </c>
    </row>
    <row r="946" spans="1:8" ht="15.75">
      <c r="A946" s="421"/>
      <c r="B946" s="504"/>
      <c r="C946" s="81" t="s">
        <v>34</v>
      </c>
      <c r="D946" s="137">
        <v>0</v>
      </c>
      <c r="E946" s="137">
        <v>0</v>
      </c>
      <c r="F946" s="129">
        <v>0</v>
      </c>
      <c r="G946" s="137">
        <v>0</v>
      </c>
      <c r="H946" s="129" t="s">
        <v>71</v>
      </c>
    </row>
    <row r="947" spans="1:8" ht="15.75">
      <c r="A947" s="421"/>
      <c r="B947" s="504"/>
      <c r="C947" s="81" t="s">
        <v>35</v>
      </c>
      <c r="D947" s="137">
        <v>0</v>
      </c>
      <c r="E947" s="137">
        <v>0</v>
      </c>
      <c r="F947" s="129">
        <v>0</v>
      </c>
      <c r="G947" s="137">
        <v>0</v>
      </c>
      <c r="H947" s="129" t="s">
        <v>71</v>
      </c>
    </row>
    <row r="948" spans="1:8" ht="18.75" customHeight="1">
      <c r="A948" s="421" t="s">
        <v>555</v>
      </c>
      <c r="B948" s="504" t="s">
        <v>557</v>
      </c>
      <c r="C948" s="81" t="s">
        <v>113</v>
      </c>
      <c r="D948" s="129">
        <v>1495</v>
      </c>
      <c r="E948" s="129">
        <f>E949</f>
        <v>100</v>
      </c>
      <c r="F948" s="129">
        <v>783.7</v>
      </c>
      <c r="G948" s="129">
        <f>G949</f>
        <v>100</v>
      </c>
      <c r="H948" s="129">
        <f>F948/D948*100-100</f>
        <v>-47.57859531772575</v>
      </c>
    </row>
    <row r="949" spans="1:8" ht="27.75" customHeight="1">
      <c r="A949" s="421"/>
      <c r="B949" s="504"/>
      <c r="C949" s="81" t="s">
        <v>33</v>
      </c>
      <c r="D949" s="129">
        <v>1495</v>
      </c>
      <c r="E949" s="129">
        <v>100</v>
      </c>
      <c r="F949" s="129">
        <v>783.7</v>
      </c>
      <c r="G949" s="129">
        <v>100</v>
      </c>
      <c r="H949" s="129">
        <f>F949/D949*100-100</f>
        <v>-47.57859531772575</v>
      </c>
    </row>
    <row r="950" spans="1:8" ht="24.75" customHeight="1">
      <c r="A950" s="421"/>
      <c r="B950" s="504"/>
      <c r="C950" s="81" t="s">
        <v>17</v>
      </c>
      <c r="D950" s="137">
        <v>0</v>
      </c>
      <c r="E950" s="137">
        <v>0</v>
      </c>
      <c r="F950" s="129">
        <v>0</v>
      </c>
      <c r="G950" s="137">
        <v>0</v>
      </c>
      <c r="H950" s="129" t="s">
        <v>71</v>
      </c>
    </row>
    <row r="951" spans="1:8" ht="21.75" customHeight="1">
      <c r="A951" s="421"/>
      <c r="B951" s="504"/>
      <c r="C951" s="81" t="s">
        <v>34</v>
      </c>
      <c r="D951" s="137">
        <v>0</v>
      </c>
      <c r="E951" s="137">
        <v>0</v>
      </c>
      <c r="F951" s="129">
        <v>0</v>
      </c>
      <c r="G951" s="137">
        <v>0</v>
      </c>
      <c r="H951" s="129" t="s">
        <v>71</v>
      </c>
    </row>
    <row r="952" spans="1:8" ht="27" customHeight="1">
      <c r="A952" s="421"/>
      <c r="B952" s="504"/>
      <c r="C952" s="81" t="s">
        <v>35</v>
      </c>
      <c r="D952" s="137">
        <v>0</v>
      </c>
      <c r="E952" s="137">
        <v>0</v>
      </c>
      <c r="F952" s="129">
        <v>0</v>
      </c>
      <c r="G952" s="137">
        <v>0</v>
      </c>
      <c r="H952" s="129" t="s">
        <v>71</v>
      </c>
    </row>
    <row r="953" spans="1:8" ht="24.75" customHeight="1">
      <c r="A953" s="415" t="s">
        <v>27</v>
      </c>
      <c r="B953" s="423" t="s">
        <v>711</v>
      </c>
      <c r="C953" s="83" t="s">
        <v>113</v>
      </c>
      <c r="D953" s="125">
        <v>25063</v>
      </c>
      <c r="E953" s="125">
        <v>100</v>
      </c>
      <c r="F953" s="125">
        <v>16425.8</v>
      </c>
      <c r="G953" s="125">
        <v>100</v>
      </c>
      <c r="H953" s="125">
        <f>F953/D953*100-100</f>
        <v>-34.461955871204566</v>
      </c>
    </row>
    <row r="954" spans="1:8" ht="33.75" customHeight="1">
      <c r="A954" s="415"/>
      <c r="B954" s="423"/>
      <c r="C954" s="83" t="s">
        <v>33</v>
      </c>
      <c r="D954" s="125">
        <v>14413</v>
      </c>
      <c r="E954" s="125">
        <v>57.50708215297451</v>
      </c>
      <c r="F954" s="125">
        <v>11694.8</v>
      </c>
      <c r="G954" s="125">
        <v>71.2</v>
      </c>
      <c r="H954" s="125">
        <f aca="true" t="shared" si="11" ref="H954:H989">F954/D954*100-100</f>
        <v>-18.85936307500174</v>
      </c>
    </row>
    <row r="955" spans="1:8" ht="21" customHeight="1">
      <c r="A955" s="415"/>
      <c r="B955" s="423"/>
      <c r="C955" s="83" t="s">
        <v>17</v>
      </c>
      <c r="D955" s="125">
        <v>0</v>
      </c>
      <c r="E955" s="125">
        <v>0</v>
      </c>
      <c r="F955" s="125">
        <v>0</v>
      </c>
      <c r="G955" s="125">
        <v>0</v>
      </c>
      <c r="H955" s="125">
        <v>0</v>
      </c>
    </row>
    <row r="956" spans="1:8" ht="21" customHeight="1">
      <c r="A956" s="415"/>
      <c r="B956" s="423"/>
      <c r="C956" s="83" t="s">
        <v>34</v>
      </c>
      <c r="D956" s="125">
        <v>0</v>
      </c>
      <c r="E956" s="125">
        <v>0</v>
      </c>
      <c r="F956" s="125">
        <v>0</v>
      </c>
      <c r="G956" s="125">
        <v>0</v>
      </c>
      <c r="H956" s="125">
        <v>0</v>
      </c>
    </row>
    <row r="957" spans="1:8" ht="20.25" customHeight="1">
      <c r="A957" s="415"/>
      <c r="B957" s="423"/>
      <c r="C957" s="83" t="s">
        <v>35</v>
      </c>
      <c r="D957" s="125">
        <v>10650</v>
      </c>
      <c r="E957" s="125">
        <v>42.492917847025495</v>
      </c>
      <c r="F957" s="125">
        <v>4731</v>
      </c>
      <c r="G957" s="125">
        <v>28.8</v>
      </c>
      <c r="H957" s="125">
        <f t="shared" si="11"/>
        <v>-55.57746478873239</v>
      </c>
    </row>
    <row r="958" spans="1:8" ht="15.75">
      <c r="A958" s="419" t="s">
        <v>149</v>
      </c>
      <c r="B958" s="420" t="s">
        <v>92</v>
      </c>
      <c r="C958" s="77" t="s">
        <v>113</v>
      </c>
      <c r="D958" s="160">
        <v>639</v>
      </c>
      <c r="E958" s="160">
        <v>100</v>
      </c>
      <c r="F958" s="160">
        <v>335.9</v>
      </c>
      <c r="G958" s="160">
        <v>100</v>
      </c>
      <c r="H958" s="128">
        <f t="shared" si="11"/>
        <v>-47.43348982785602</v>
      </c>
    </row>
    <row r="959" spans="1:8" ht="31.5">
      <c r="A959" s="419"/>
      <c r="B959" s="420"/>
      <c r="C959" s="77" t="s">
        <v>33</v>
      </c>
      <c r="D959" s="160">
        <v>0</v>
      </c>
      <c r="E959" s="160">
        <v>0</v>
      </c>
      <c r="F959" s="160">
        <v>150</v>
      </c>
      <c r="G959" s="160">
        <v>44.7</v>
      </c>
      <c r="H959" s="128">
        <v>0</v>
      </c>
    </row>
    <row r="960" spans="1:8" ht="15.75">
      <c r="A960" s="419"/>
      <c r="B960" s="420"/>
      <c r="C960" s="77" t="s">
        <v>17</v>
      </c>
      <c r="D960" s="160">
        <v>0</v>
      </c>
      <c r="E960" s="160">
        <v>0</v>
      </c>
      <c r="F960" s="160">
        <v>0</v>
      </c>
      <c r="G960" s="160">
        <v>0</v>
      </c>
      <c r="H960" s="128">
        <v>0</v>
      </c>
    </row>
    <row r="961" spans="1:8" ht="15.75">
      <c r="A961" s="419"/>
      <c r="B961" s="420"/>
      <c r="C961" s="77" t="s">
        <v>34</v>
      </c>
      <c r="D961" s="160">
        <v>0</v>
      </c>
      <c r="E961" s="160">
        <v>0</v>
      </c>
      <c r="F961" s="160">
        <v>0</v>
      </c>
      <c r="G961" s="160">
        <v>0</v>
      </c>
      <c r="H961" s="128">
        <v>0</v>
      </c>
    </row>
    <row r="962" spans="1:8" ht="15.75">
      <c r="A962" s="419"/>
      <c r="B962" s="420"/>
      <c r="C962" s="77" t="s">
        <v>35</v>
      </c>
      <c r="D962" s="160">
        <v>639</v>
      </c>
      <c r="E962" s="160">
        <v>100</v>
      </c>
      <c r="F962" s="160">
        <v>185.9</v>
      </c>
      <c r="G962" s="160">
        <v>55.3</v>
      </c>
      <c r="H962" s="128">
        <f t="shared" si="11"/>
        <v>-70.9076682316119</v>
      </c>
    </row>
    <row r="963" spans="1:8" ht="15.75">
      <c r="A963" s="413" t="s">
        <v>558</v>
      </c>
      <c r="B963" s="414" t="s">
        <v>151</v>
      </c>
      <c r="C963" s="84" t="s">
        <v>113</v>
      </c>
      <c r="D963" s="157">
        <v>639</v>
      </c>
      <c r="E963" s="157">
        <v>100</v>
      </c>
      <c r="F963" s="157">
        <v>335.9</v>
      </c>
      <c r="G963" s="157">
        <v>100</v>
      </c>
      <c r="H963" s="128">
        <f t="shared" si="11"/>
        <v>-47.43348982785602</v>
      </c>
    </row>
    <row r="964" spans="1:8" ht="29.25" customHeight="1">
      <c r="A964" s="413"/>
      <c r="B964" s="414"/>
      <c r="C964" s="84" t="s">
        <v>33</v>
      </c>
      <c r="D964" s="157">
        <v>0</v>
      </c>
      <c r="E964" s="157">
        <v>0</v>
      </c>
      <c r="F964" s="157">
        <v>150</v>
      </c>
      <c r="G964" s="157">
        <v>44.7</v>
      </c>
      <c r="H964" s="128" t="s">
        <v>71</v>
      </c>
    </row>
    <row r="965" spans="1:8" ht="25.5" customHeight="1">
      <c r="A965" s="413"/>
      <c r="B965" s="414"/>
      <c r="C965" s="84" t="s">
        <v>17</v>
      </c>
      <c r="D965" s="157">
        <v>0</v>
      </c>
      <c r="E965" s="157">
        <v>0</v>
      </c>
      <c r="F965" s="157">
        <v>0</v>
      </c>
      <c r="G965" s="157">
        <v>0</v>
      </c>
      <c r="H965" s="128">
        <v>0</v>
      </c>
    </row>
    <row r="966" spans="1:8" ht="26.25" customHeight="1">
      <c r="A966" s="413"/>
      <c r="B966" s="414"/>
      <c r="C966" s="84" t="s">
        <v>34</v>
      </c>
      <c r="D966" s="157">
        <v>0</v>
      </c>
      <c r="E966" s="157">
        <v>0</v>
      </c>
      <c r="F966" s="157">
        <v>0</v>
      </c>
      <c r="G966" s="157">
        <v>0</v>
      </c>
      <c r="H966" s="128">
        <v>0</v>
      </c>
    </row>
    <row r="967" spans="1:8" ht="35.25" customHeight="1">
      <c r="A967" s="413"/>
      <c r="B967" s="414"/>
      <c r="C967" s="84" t="s">
        <v>35</v>
      </c>
      <c r="D967" s="157">
        <v>639</v>
      </c>
      <c r="E967" s="157">
        <v>100</v>
      </c>
      <c r="F967" s="157">
        <v>185.9</v>
      </c>
      <c r="G967" s="157">
        <v>55.3</v>
      </c>
      <c r="H967" s="128">
        <f t="shared" si="11"/>
        <v>-70.9076682316119</v>
      </c>
    </row>
    <row r="968" spans="1:8" ht="15.75">
      <c r="A968" s="419" t="s">
        <v>150</v>
      </c>
      <c r="B968" s="420" t="s">
        <v>93</v>
      </c>
      <c r="C968" s="77" t="s">
        <v>113</v>
      </c>
      <c r="D968" s="160">
        <v>24349</v>
      </c>
      <c r="E968" s="160">
        <v>100</v>
      </c>
      <c r="F968" s="160">
        <v>16089.9</v>
      </c>
      <c r="G968" s="160">
        <v>100</v>
      </c>
      <c r="H968" s="128">
        <f t="shared" si="11"/>
        <v>-33.91966815885664</v>
      </c>
    </row>
    <row r="969" spans="1:8" ht="31.5">
      <c r="A969" s="419"/>
      <c r="B969" s="420"/>
      <c r="C969" s="77" t="s">
        <v>33</v>
      </c>
      <c r="D969" s="160">
        <v>14338</v>
      </c>
      <c r="E969" s="160">
        <v>58.88537516941148</v>
      </c>
      <c r="F969" s="160">
        <v>11544.8</v>
      </c>
      <c r="G969" s="160">
        <v>71.8</v>
      </c>
      <c r="H969" s="128">
        <f t="shared" si="11"/>
        <v>-19.48109917701214</v>
      </c>
    </row>
    <row r="970" spans="1:8" ht="15.75">
      <c r="A970" s="419"/>
      <c r="B970" s="420"/>
      <c r="C970" s="77" t="s">
        <v>17</v>
      </c>
      <c r="D970" s="160">
        <v>0</v>
      </c>
      <c r="E970" s="160">
        <v>0</v>
      </c>
      <c r="F970" s="160">
        <v>0</v>
      </c>
      <c r="G970" s="160">
        <v>0</v>
      </c>
      <c r="H970" s="128">
        <v>0</v>
      </c>
    </row>
    <row r="971" spans="1:8" ht="15.75">
      <c r="A971" s="419"/>
      <c r="B971" s="420"/>
      <c r="C971" s="77" t="s">
        <v>34</v>
      </c>
      <c r="D971" s="160">
        <v>0</v>
      </c>
      <c r="E971" s="160">
        <v>0</v>
      </c>
      <c r="F971" s="160">
        <v>0</v>
      </c>
      <c r="G971" s="160">
        <v>0</v>
      </c>
      <c r="H971" s="128">
        <v>0</v>
      </c>
    </row>
    <row r="972" spans="1:8" ht="15.75">
      <c r="A972" s="419"/>
      <c r="B972" s="420"/>
      <c r="C972" s="77" t="s">
        <v>35</v>
      </c>
      <c r="D972" s="160">
        <v>10011</v>
      </c>
      <c r="E972" s="160">
        <v>41.114624830588525</v>
      </c>
      <c r="F972" s="160">
        <v>4545.1</v>
      </c>
      <c r="G972" s="160">
        <v>28.2</v>
      </c>
      <c r="H972" s="128">
        <f t="shared" si="11"/>
        <v>-54.59894116471881</v>
      </c>
    </row>
    <row r="973" spans="1:8" ht="15.75">
      <c r="A973" s="413" t="s">
        <v>559</v>
      </c>
      <c r="B973" s="414" t="s">
        <v>152</v>
      </c>
      <c r="C973" s="84" t="s">
        <v>113</v>
      </c>
      <c r="D973" s="157">
        <v>22019</v>
      </c>
      <c r="E973" s="157">
        <v>100</v>
      </c>
      <c r="F973" s="157">
        <v>15589.3</v>
      </c>
      <c r="G973" s="157">
        <v>100</v>
      </c>
      <c r="H973" s="128">
        <f t="shared" si="11"/>
        <v>-29.200690312911576</v>
      </c>
    </row>
    <row r="974" spans="1:8" ht="31.5">
      <c r="A974" s="413"/>
      <c r="B974" s="414"/>
      <c r="C974" s="84" t="s">
        <v>33</v>
      </c>
      <c r="D974" s="157">
        <v>12008</v>
      </c>
      <c r="E974" s="157">
        <v>54.5347200145329</v>
      </c>
      <c r="F974" s="157">
        <v>11044.2</v>
      </c>
      <c r="G974" s="157">
        <v>70.8</v>
      </c>
      <c r="H974" s="128">
        <f t="shared" si="11"/>
        <v>-8.026315789473685</v>
      </c>
    </row>
    <row r="975" spans="1:8" ht="15.75">
      <c r="A975" s="413"/>
      <c r="B975" s="414"/>
      <c r="C975" s="84" t="s">
        <v>17</v>
      </c>
      <c r="D975" s="157">
        <v>0</v>
      </c>
      <c r="E975" s="157">
        <v>0</v>
      </c>
      <c r="F975" s="157">
        <v>0</v>
      </c>
      <c r="G975" s="157">
        <v>0</v>
      </c>
      <c r="H975" s="128">
        <v>0</v>
      </c>
    </row>
    <row r="976" spans="1:8" ht="15.75">
      <c r="A976" s="413"/>
      <c r="B976" s="414"/>
      <c r="C976" s="84" t="s">
        <v>34</v>
      </c>
      <c r="D976" s="157">
        <v>0</v>
      </c>
      <c r="E976" s="157">
        <v>0</v>
      </c>
      <c r="F976" s="157">
        <v>0</v>
      </c>
      <c r="G976" s="157">
        <v>0</v>
      </c>
      <c r="H976" s="128">
        <v>0</v>
      </c>
    </row>
    <row r="977" spans="1:8" ht="15.75">
      <c r="A977" s="413"/>
      <c r="B977" s="414"/>
      <c r="C977" s="84" t="s">
        <v>35</v>
      </c>
      <c r="D977" s="157">
        <v>10011</v>
      </c>
      <c r="E977" s="157">
        <v>45.46527998546709</v>
      </c>
      <c r="F977" s="157">
        <v>4545.1</v>
      </c>
      <c r="G977" s="157">
        <v>29.2</v>
      </c>
      <c r="H977" s="128">
        <f t="shared" si="11"/>
        <v>-54.59894116471881</v>
      </c>
    </row>
    <row r="978" spans="1:8" ht="15.75">
      <c r="A978" s="413" t="s">
        <v>560</v>
      </c>
      <c r="B978" s="414" t="s">
        <v>153</v>
      </c>
      <c r="C978" s="84" t="s">
        <v>113</v>
      </c>
      <c r="D978" s="157">
        <v>2330</v>
      </c>
      <c r="E978" s="157">
        <v>100</v>
      </c>
      <c r="F978" s="157">
        <v>500.6</v>
      </c>
      <c r="G978" s="157">
        <v>100</v>
      </c>
      <c r="H978" s="128">
        <f t="shared" si="11"/>
        <v>-78.51502145922747</v>
      </c>
    </row>
    <row r="979" spans="1:8" ht="31.5">
      <c r="A979" s="413"/>
      <c r="B979" s="414"/>
      <c r="C979" s="84" t="s">
        <v>33</v>
      </c>
      <c r="D979" s="157">
        <v>2330</v>
      </c>
      <c r="E979" s="157">
        <v>100</v>
      </c>
      <c r="F979" s="157">
        <v>500.6</v>
      </c>
      <c r="G979" s="157">
        <v>100</v>
      </c>
      <c r="H979" s="128">
        <f t="shared" si="11"/>
        <v>-78.51502145922747</v>
      </c>
    </row>
    <row r="980" spans="1:8" ht="15.75">
      <c r="A980" s="413"/>
      <c r="B980" s="414"/>
      <c r="C980" s="84" t="s">
        <v>17</v>
      </c>
      <c r="D980" s="157">
        <v>0</v>
      </c>
      <c r="E980" s="157">
        <v>0</v>
      </c>
      <c r="F980" s="157">
        <v>0</v>
      </c>
      <c r="G980" s="157">
        <v>0</v>
      </c>
      <c r="H980" s="128">
        <v>0</v>
      </c>
    </row>
    <row r="981" spans="1:8" ht="15.75">
      <c r="A981" s="413"/>
      <c r="B981" s="414"/>
      <c r="C981" s="84" t="s">
        <v>34</v>
      </c>
      <c r="D981" s="157">
        <v>0</v>
      </c>
      <c r="E981" s="157">
        <v>0</v>
      </c>
      <c r="F981" s="157">
        <v>0</v>
      </c>
      <c r="G981" s="157">
        <v>0</v>
      </c>
      <c r="H981" s="128">
        <v>0</v>
      </c>
    </row>
    <row r="982" spans="1:8" ht="15.75">
      <c r="A982" s="413"/>
      <c r="B982" s="414"/>
      <c r="C982" s="84" t="s">
        <v>35</v>
      </c>
      <c r="D982" s="157">
        <v>0</v>
      </c>
      <c r="E982" s="157">
        <v>0</v>
      </c>
      <c r="F982" s="157">
        <v>0</v>
      </c>
      <c r="G982" s="157">
        <v>0</v>
      </c>
      <c r="H982" s="128">
        <v>0</v>
      </c>
    </row>
    <row r="983" spans="1:8" ht="15.75">
      <c r="A983" s="419" t="s">
        <v>154</v>
      </c>
      <c r="B983" s="420" t="s">
        <v>103</v>
      </c>
      <c r="C983" s="77" t="s">
        <v>113</v>
      </c>
      <c r="D983" s="160">
        <v>75</v>
      </c>
      <c r="E983" s="160">
        <v>100</v>
      </c>
      <c r="F983" s="160">
        <v>0</v>
      </c>
      <c r="G983" s="160">
        <v>0</v>
      </c>
      <c r="H983" s="128">
        <f t="shared" si="11"/>
        <v>-100</v>
      </c>
    </row>
    <row r="984" spans="1:8" ht="31.5">
      <c r="A984" s="419"/>
      <c r="B984" s="420"/>
      <c r="C984" s="77" t="s">
        <v>33</v>
      </c>
      <c r="D984" s="160">
        <v>75</v>
      </c>
      <c r="E984" s="160">
        <v>100</v>
      </c>
      <c r="F984" s="160">
        <v>0</v>
      </c>
      <c r="G984" s="160">
        <v>0</v>
      </c>
      <c r="H984" s="128">
        <f t="shared" si="11"/>
        <v>-100</v>
      </c>
    </row>
    <row r="985" spans="1:8" ht="15.75">
      <c r="A985" s="419"/>
      <c r="B985" s="420"/>
      <c r="C985" s="77" t="s">
        <v>17</v>
      </c>
      <c r="D985" s="128">
        <v>0</v>
      </c>
      <c r="E985" s="128">
        <v>0</v>
      </c>
      <c r="F985" s="128">
        <v>0</v>
      </c>
      <c r="G985" s="128">
        <v>0</v>
      </c>
      <c r="H985" s="128">
        <v>0</v>
      </c>
    </row>
    <row r="986" spans="1:8" ht="15.75">
      <c r="A986" s="419"/>
      <c r="B986" s="420"/>
      <c r="C986" s="77" t="s">
        <v>34</v>
      </c>
      <c r="D986" s="128">
        <v>0</v>
      </c>
      <c r="E986" s="128">
        <v>0</v>
      </c>
      <c r="F986" s="128">
        <v>0</v>
      </c>
      <c r="G986" s="128">
        <v>0</v>
      </c>
      <c r="H986" s="128">
        <v>0</v>
      </c>
    </row>
    <row r="987" spans="1:8" ht="15.75">
      <c r="A987" s="419"/>
      <c r="B987" s="420"/>
      <c r="C987" s="77" t="s">
        <v>35</v>
      </c>
      <c r="D987" s="128">
        <v>0</v>
      </c>
      <c r="E987" s="128">
        <v>0</v>
      </c>
      <c r="F987" s="128">
        <v>0</v>
      </c>
      <c r="G987" s="128">
        <v>0</v>
      </c>
      <c r="H987" s="128">
        <v>0</v>
      </c>
    </row>
    <row r="988" spans="1:8" ht="15.75">
      <c r="A988" s="413" t="s">
        <v>561</v>
      </c>
      <c r="B988" s="414" t="s">
        <v>155</v>
      </c>
      <c r="C988" s="84" t="s">
        <v>113</v>
      </c>
      <c r="D988" s="157">
        <v>75</v>
      </c>
      <c r="E988" s="157">
        <v>100</v>
      </c>
      <c r="F988" s="157">
        <v>0</v>
      </c>
      <c r="G988" s="157">
        <v>0</v>
      </c>
      <c r="H988" s="128">
        <f t="shared" si="11"/>
        <v>-100</v>
      </c>
    </row>
    <row r="989" spans="1:8" ht="31.5">
      <c r="A989" s="413"/>
      <c r="B989" s="414"/>
      <c r="C989" s="84" t="s">
        <v>33</v>
      </c>
      <c r="D989" s="157">
        <v>75</v>
      </c>
      <c r="E989" s="157">
        <v>100</v>
      </c>
      <c r="F989" s="157">
        <v>0</v>
      </c>
      <c r="G989" s="157">
        <v>0</v>
      </c>
      <c r="H989" s="128">
        <f t="shared" si="11"/>
        <v>-100</v>
      </c>
    </row>
    <row r="990" spans="1:8" ht="15.75">
      <c r="A990" s="413"/>
      <c r="B990" s="414"/>
      <c r="C990" s="84" t="s">
        <v>17</v>
      </c>
      <c r="D990" s="157">
        <v>0</v>
      </c>
      <c r="E990" s="157">
        <v>0</v>
      </c>
      <c r="F990" s="157">
        <v>0</v>
      </c>
      <c r="G990" s="157">
        <v>0</v>
      </c>
      <c r="H990" s="128">
        <v>0</v>
      </c>
    </row>
    <row r="991" spans="1:8" ht="15.75">
      <c r="A991" s="413"/>
      <c r="B991" s="414"/>
      <c r="C991" s="84" t="s">
        <v>34</v>
      </c>
      <c r="D991" s="157">
        <v>0</v>
      </c>
      <c r="E991" s="157">
        <v>0</v>
      </c>
      <c r="F991" s="157">
        <v>0</v>
      </c>
      <c r="G991" s="157">
        <v>0</v>
      </c>
      <c r="H991" s="128">
        <v>0</v>
      </c>
    </row>
    <row r="992" spans="1:8" ht="15.75">
      <c r="A992" s="413"/>
      <c r="B992" s="414"/>
      <c r="C992" s="84" t="s">
        <v>35</v>
      </c>
      <c r="D992" s="157">
        <v>0</v>
      </c>
      <c r="E992" s="157">
        <v>0</v>
      </c>
      <c r="F992" s="157">
        <v>0</v>
      </c>
      <c r="G992" s="157">
        <v>0</v>
      </c>
      <c r="H992" s="128">
        <v>0</v>
      </c>
    </row>
    <row r="993" spans="1:9" s="64" customFormat="1" ht="24" customHeight="1">
      <c r="A993" s="424" t="s">
        <v>28</v>
      </c>
      <c r="B993" s="423" t="s">
        <v>712</v>
      </c>
      <c r="C993" s="83" t="s">
        <v>743</v>
      </c>
      <c r="D993" s="125">
        <f>D994+D995+D996+L997</f>
        <v>515</v>
      </c>
      <c r="E993" s="125">
        <f>D993/D993*100</f>
        <v>100</v>
      </c>
      <c r="F993" s="125">
        <f>F994+F995+F996+F997</f>
        <v>732.499</v>
      </c>
      <c r="G993" s="125">
        <f>F993/F993*100</f>
        <v>100</v>
      </c>
      <c r="H993" s="125">
        <f>F993/D993*100-100</f>
        <v>42.232815533980585</v>
      </c>
      <c r="I993" s="58"/>
    </row>
    <row r="994" spans="1:9" s="64" customFormat="1" ht="33" customHeight="1">
      <c r="A994" s="424"/>
      <c r="B994" s="423"/>
      <c r="C994" s="83" t="s">
        <v>33</v>
      </c>
      <c r="D994" s="125">
        <f>D999+D1014+D1029</f>
        <v>248</v>
      </c>
      <c r="E994" s="125">
        <f>D994/D993*100</f>
        <v>48.15533980582524</v>
      </c>
      <c r="F994" s="125">
        <f>F999+F1014+F1029</f>
        <v>85.253</v>
      </c>
      <c r="G994" s="125">
        <f>F994/F993*100</f>
        <v>11.638650701229626</v>
      </c>
      <c r="H994" s="125">
        <f>F994/D994*100-100</f>
        <v>-65.62379032258065</v>
      </c>
      <c r="I994" s="58"/>
    </row>
    <row r="995" spans="1:9" s="64" customFormat="1" ht="18.75" customHeight="1">
      <c r="A995" s="424"/>
      <c r="B995" s="423"/>
      <c r="C995" s="83" t="s">
        <v>744</v>
      </c>
      <c r="D995" s="125">
        <f>D1000+D1015+D1030</f>
        <v>0</v>
      </c>
      <c r="E995" s="125">
        <f>D995/D993*100</f>
        <v>0</v>
      </c>
      <c r="F995" s="125">
        <f>F1000+F1015+F1030</f>
        <v>576.175</v>
      </c>
      <c r="G995" s="125">
        <v>0</v>
      </c>
      <c r="H995" s="125">
        <v>0</v>
      </c>
      <c r="I995" s="58"/>
    </row>
    <row r="996" spans="1:9" s="64" customFormat="1" ht="21" customHeight="1">
      <c r="A996" s="424"/>
      <c r="B996" s="423"/>
      <c r="C996" s="83" t="s">
        <v>34</v>
      </c>
      <c r="D996" s="125">
        <f>D1001+D1016+D1031</f>
        <v>267</v>
      </c>
      <c r="E996" s="125">
        <f>D996/D993*100</f>
        <v>51.84466019417475</v>
      </c>
      <c r="F996" s="125">
        <f>F1001+F1016+F1031</f>
        <v>71.071</v>
      </c>
      <c r="G996" s="125">
        <f>F996/F993*100</f>
        <v>9.702538843056441</v>
      </c>
      <c r="H996" s="125">
        <f>F996/D996*100-100</f>
        <v>-73.38164794007491</v>
      </c>
      <c r="I996" s="58"/>
    </row>
    <row r="997" spans="1:9" s="64" customFormat="1" ht="24.75" customHeight="1">
      <c r="A997" s="424"/>
      <c r="B997" s="423"/>
      <c r="C997" s="83" t="s">
        <v>35</v>
      </c>
      <c r="D997" s="125">
        <f>D1002+D1017+D1032</f>
        <v>0</v>
      </c>
      <c r="E997" s="125">
        <f>D997/D993*100</f>
        <v>0</v>
      </c>
      <c r="F997" s="125">
        <f>F1002+F1017+F1032</f>
        <v>0</v>
      </c>
      <c r="G997" s="125">
        <v>0</v>
      </c>
      <c r="H997" s="125" t="s">
        <v>71</v>
      </c>
      <c r="I997" s="58"/>
    </row>
    <row r="998" spans="1:9" s="64" customFormat="1" ht="19.5" customHeight="1">
      <c r="A998" s="419" t="s">
        <v>427</v>
      </c>
      <c r="B998" s="420" t="s">
        <v>385</v>
      </c>
      <c r="C998" s="80" t="s">
        <v>743</v>
      </c>
      <c r="D998" s="116">
        <f>D1003+D1008</f>
        <v>50</v>
      </c>
      <c r="E998" s="116">
        <f>D998/D998*100</f>
        <v>100</v>
      </c>
      <c r="F998" s="116">
        <f>F1003+F1008</f>
        <v>0</v>
      </c>
      <c r="G998" s="116">
        <v>0</v>
      </c>
      <c r="H998" s="116">
        <f>F998/D998*100-100</f>
        <v>-100</v>
      </c>
      <c r="I998" s="58"/>
    </row>
    <row r="999" spans="1:9" s="64" customFormat="1" ht="33" customHeight="1">
      <c r="A999" s="419"/>
      <c r="B999" s="420"/>
      <c r="C999" s="80" t="s">
        <v>33</v>
      </c>
      <c r="D999" s="116">
        <f>D1004+D1009</f>
        <v>50</v>
      </c>
      <c r="E999" s="116">
        <f>D999/D998*100</f>
        <v>100</v>
      </c>
      <c r="F999" s="116">
        <f>F1004+F1009</f>
        <v>15</v>
      </c>
      <c r="G999" s="116">
        <v>0</v>
      </c>
      <c r="H999" s="116">
        <f>F999/D999*100-100</f>
        <v>-70</v>
      </c>
      <c r="I999" s="58"/>
    </row>
    <row r="1000" spans="1:9" s="64" customFormat="1" ht="16.5" customHeight="1">
      <c r="A1000" s="419"/>
      <c r="B1000" s="420"/>
      <c r="C1000" s="80" t="s">
        <v>744</v>
      </c>
      <c r="D1000" s="116">
        <v>0</v>
      </c>
      <c r="E1000" s="116">
        <v>0</v>
      </c>
      <c r="F1000" s="116">
        <v>0</v>
      </c>
      <c r="G1000" s="116">
        <v>0</v>
      </c>
      <c r="H1000" s="116" t="s">
        <v>71</v>
      </c>
      <c r="I1000" s="58"/>
    </row>
    <row r="1001" spans="1:9" s="64" customFormat="1" ht="15.75" customHeight="1">
      <c r="A1001" s="419"/>
      <c r="B1001" s="420"/>
      <c r="C1001" s="80" t="s">
        <v>34</v>
      </c>
      <c r="D1001" s="116">
        <v>0</v>
      </c>
      <c r="E1001" s="116">
        <v>0</v>
      </c>
      <c r="F1001" s="116">
        <v>0</v>
      </c>
      <c r="G1001" s="116">
        <v>0</v>
      </c>
      <c r="H1001" s="116" t="s">
        <v>71</v>
      </c>
      <c r="I1001" s="58"/>
    </row>
    <row r="1002" spans="1:9" s="64" customFormat="1" ht="17.25" customHeight="1">
      <c r="A1002" s="419"/>
      <c r="B1002" s="420"/>
      <c r="C1002" s="80" t="s">
        <v>35</v>
      </c>
      <c r="D1002" s="116">
        <v>0</v>
      </c>
      <c r="E1002" s="116">
        <f>D1002/D998*100</f>
        <v>0</v>
      </c>
      <c r="F1002" s="116">
        <v>0</v>
      </c>
      <c r="G1002" s="116">
        <v>0</v>
      </c>
      <c r="H1002" s="116" t="s">
        <v>71</v>
      </c>
      <c r="I1002" s="58"/>
    </row>
    <row r="1003" spans="1:9" s="65" customFormat="1" ht="25.5" customHeight="1">
      <c r="A1003" s="413" t="s">
        <v>428</v>
      </c>
      <c r="B1003" s="414" t="s">
        <v>529</v>
      </c>
      <c r="C1003" s="81" t="s">
        <v>743</v>
      </c>
      <c r="D1003" s="148">
        <f>SUM(D1004:D1007)</f>
        <v>30</v>
      </c>
      <c r="E1003" s="148">
        <v>0</v>
      </c>
      <c r="F1003" s="148">
        <f>SUM(F1004:F1007)</f>
        <v>0</v>
      </c>
      <c r="G1003" s="148">
        <v>0</v>
      </c>
      <c r="H1003" s="148">
        <f>F1003/D1003*100-100</f>
        <v>-100</v>
      </c>
      <c r="I1003" s="20"/>
    </row>
    <row r="1004" spans="1:9" s="65" customFormat="1" ht="29.25" customHeight="1">
      <c r="A1004" s="413"/>
      <c r="B1004" s="414"/>
      <c r="C1004" s="81" t="s">
        <v>33</v>
      </c>
      <c r="D1004" s="148">
        <v>30</v>
      </c>
      <c r="E1004" s="148">
        <v>0</v>
      </c>
      <c r="F1004" s="148">
        <v>0</v>
      </c>
      <c r="G1004" s="148">
        <v>0</v>
      </c>
      <c r="H1004" s="148">
        <f>F1004/D1004*100-100</f>
        <v>-100</v>
      </c>
      <c r="I1004" s="20"/>
    </row>
    <row r="1005" spans="1:9" s="65" customFormat="1" ht="19.5" customHeight="1">
      <c r="A1005" s="413"/>
      <c r="B1005" s="414"/>
      <c r="C1005" s="81" t="s">
        <v>744</v>
      </c>
      <c r="D1005" s="148">
        <v>0</v>
      </c>
      <c r="E1005" s="148">
        <v>0</v>
      </c>
      <c r="F1005" s="148">
        <v>0</v>
      </c>
      <c r="G1005" s="148">
        <v>0</v>
      </c>
      <c r="H1005" s="148" t="s">
        <v>71</v>
      </c>
      <c r="I1005" s="20"/>
    </row>
    <row r="1006" spans="1:9" s="65" customFormat="1" ht="19.5" customHeight="1">
      <c r="A1006" s="413"/>
      <c r="B1006" s="414"/>
      <c r="C1006" s="81" t="s">
        <v>34</v>
      </c>
      <c r="D1006" s="148">
        <v>0</v>
      </c>
      <c r="E1006" s="148">
        <v>0</v>
      </c>
      <c r="F1006" s="148">
        <v>0</v>
      </c>
      <c r="G1006" s="148">
        <v>0</v>
      </c>
      <c r="H1006" s="148" t="s">
        <v>71</v>
      </c>
      <c r="I1006" s="20"/>
    </row>
    <row r="1007" spans="1:9" s="65" customFormat="1" ht="19.5" customHeight="1">
      <c r="A1007" s="413"/>
      <c r="B1007" s="414"/>
      <c r="C1007" s="84" t="s">
        <v>35</v>
      </c>
      <c r="D1007" s="148">
        <v>0</v>
      </c>
      <c r="E1007" s="148">
        <v>0</v>
      </c>
      <c r="F1007" s="148">
        <v>0</v>
      </c>
      <c r="G1007" s="148">
        <v>0</v>
      </c>
      <c r="H1007" s="148" t="s">
        <v>71</v>
      </c>
      <c r="I1007" s="20"/>
    </row>
    <row r="1008" spans="1:9" s="65" customFormat="1" ht="20.25" customHeight="1">
      <c r="A1008" s="413" t="s">
        <v>429</v>
      </c>
      <c r="B1008" s="414" t="s">
        <v>580</v>
      </c>
      <c r="C1008" s="81" t="s">
        <v>743</v>
      </c>
      <c r="D1008" s="148">
        <f>D1009+D1010+D1011+D1012</f>
        <v>20</v>
      </c>
      <c r="E1008" s="148">
        <v>0</v>
      </c>
      <c r="F1008" s="148">
        <v>0</v>
      </c>
      <c r="G1008" s="148">
        <v>0</v>
      </c>
      <c r="H1008" s="148">
        <f>F1008/D1008*100-100</f>
        <v>-100</v>
      </c>
      <c r="I1008" s="20"/>
    </row>
    <row r="1009" spans="1:9" s="65" customFormat="1" ht="27.75" customHeight="1">
      <c r="A1009" s="413"/>
      <c r="B1009" s="414"/>
      <c r="C1009" s="81" t="s">
        <v>33</v>
      </c>
      <c r="D1009" s="148">
        <v>20</v>
      </c>
      <c r="E1009" s="148">
        <v>0</v>
      </c>
      <c r="F1009" s="148">
        <v>15</v>
      </c>
      <c r="G1009" s="148">
        <v>0</v>
      </c>
      <c r="H1009" s="148">
        <f>F1009/D1009*100-100</f>
        <v>-25</v>
      </c>
      <c r="I1009" s="20"/>
    </row>
    <row r="1010" spans="1:9" s="65" customFormat="1" ht="18" customHeight="1">
      <c r="A1010" s="413"/>
      <c r="B1010" s="414"/>
      <c r="C1010" s="81" t="s">
        <v>744</v>
      </c>
      <c r="D1010" s="148">
        <v>0</v>
      </c>
      <c r="E1010" s="148">
        <v>0</v>
      </c>
      <c r="F1010" s="148">
        <v>0</v>
      </c>
      <c r="G1010" s="148">
        <v>0</v>
      </c>
      <c r="H1010" s="148" t="s">
        <v>71</v>
      </c>
      <c r="I1010" s="20"/>
    </row>
    <row r="1011" spans="1:9" s="65" customFormat="1" ht="18.75" customHeight="1">
      <c r="A1011" s="413"/>
      <c r="B1011" s="414"/>
      <c r="C1011" s="81" t="s">
        <v>34</v>
      </c>
      <c r="D1011" s="148">
        <v>0</v>
      </c>
      <c r="E1011" s="148">
        <v>0</v>
      </c>
      <c r="F1011" s="148">
        <v>0</v>
      </c>
      <c r="G1011" s="148">
        <v>0</v>
      </c>
      <c r="H1011" s="148" t="s">
        <v>71</v>
      </c>
      <c r="I1011" s="20"/>
    </row>
    <row r="1012" spans="1:9" s="65" customFormat="1" ht="20.25" customHeight="1">
      <c r="A1012" s="413"/>
      <c r="B1012" s="414"/>
      <c r="C1012" s="84" t="s">
        <v>35</v>
      </c>
      <c r="D1012" s="148">
        <v>0</v>
      </c>
      <c r="E1012" s="148">
        <f>D1012/D1008*100</f>
        <v>0</v>
      </c>
      <c r="F1012" s="148">
        <f>SUM(F1013:F1016)</f>
        <v>15</v>
      </c>
      <c r="G1012" s="148">
        <v>0</v>
      </c>
      <c r="H1012" s="148" t="s">
        <v>71</v>
      </c>
      <c r="I1012" s="20"/>
    </row>
    <row r="1013" spans="1:9" s="64" customFormat="1" ht="18" customHeight="1">
      <c r="A1013" s="419" t="s">
        <v>430</v>
      </c>
      <c r="B1013" s="420" t="s">
        <v>386</v>
      </c>
      <c r="C1013" s="80" t="s">
        <v>743</v>
      </c>
      <c r="D1013" s="116">
        <f>D1014+D1015+D1016+D1017</f>
        <v>50</v>
      </c>
      <c r="E1013" s="116">
        <f>D1013/D1013*100</f>
        <v>100</v>
      </c>
      <c r="F1013" s="116">
        <v>0</v>
      </c>
      <c r="G1013" s="116">
        <v>0</v>
      </c>
      <c r="H1013" s="116">
        <f>F1013/D1013*100-100</f>
        <v>-100</v>
      </c>
      <c r="I1013" s="58"/>
    </row>
    <row r="1014" spans="1:9" s="64" customFormat="1" ht="27" customHeight="1">
      <c r="A1014" s="419"/>
      <c r="B1014" s="420"/>
      <c r="C1014" s="80" t="s">
        <v>33</v>
      </c>
      <c r="D1014" s="116">
        <f>D1019+D1024</f>
        <v>50</v>
      </c>
      <c r="E1014" s="116">
        <f>D1014/D1013*100</f>
        <v>100</v>
      </c>
      <c r="F1014" s="116">
        <f>F1019+F1024</f>
        <v>15</v>
      </c>
      <c r="G1014" s="116">
        <v>0</v>
      </c>
      <c r="H1014" s="116">
        <f>F1014/D1014*100-100</f>
        <v>-70</v>
      </c>
      <c r="I1014" s="58"/>
    </row>
    <row r="1015" spans="1:9" s="64" customFormat="1" ht="18" customHeight="1">
      <c r="A1015" s="419"/>
      <c r="B1015" s="420"/>
      <c r="C1015" s="80" t="s">
        <v>744</v>
      </c>
      <c r="D1015" s="116">
        <v>0</v>
      </c>
      <c r="E1015" s="116">
        <f>D1015/D1013*100</f>
        <v>0</v>
      </c>
      <c r="F1015" s="116">
        <v>0</v>
      </c>
      <c r="G1015" s="116">
        <v>0</v>
      </c>
      <c r="H1015" s="116" t="s">
        <v>71</v>
      </c>
      <c r="I1015" s="58"/>
    </row>
    <row r="1016" spans="1:9" s="64" customFormat="1" ht="18" customHeight="1">
      <c r="A1016" s="419"/>
      <c r="B1016" s="420"/>
      <c r="C1016" s="80" t="s">
        <v>34</v>
      </c>
      <c r="D1016" s="116">
        <v>0</v>
      </c>
      <c r="E1016" s="116">
        <f>D1016/D1013*100</f>
        <v>0</v>
      </c>
      <c r="F1016" s="116">
        <v>0</v>
      </c>
      <c r="G1016" s="116">
        <v>0</v>
      </c>
      <c r="H1016" s="116" t="s">
        <v>71</v>
      </c>
      <c r="I1016" s="58"/>
    </row>
    <row r="1017" spans="1:9" s="64" customFormat="1" ht="18" customHeight="1">
      <c r="A1017" s="419"/>
      <c r="B1017" s="420"/>
      <c r="C1017" s="77" t="s">
        <v>35</v>
      </c>
      <c r="D1017" s="116">
        <f>D1022+D1027</f>
        <v>0</v>
      </c>
      <c r="E1017" s="116">
        <f>D1017/D1013*100</f>
        <v>0</v>
      </c>
      <c r="F1017" s="116">
        <f>F1022+F1027</f>
        <v>0</v>
      </c>
      <c r="G1017" s="116">
        <v>0</v>
      </c>
      <c r="H1017" s="116" t="s">
        <v>71</v>
      </c>
      <c r="I1017" s="58"/>
    </row>
    <row r="1018" spans="1:9" s="65" customFormat="1" ht="18.75" customHeight="1">
      <c r="A1018" s="413" t="s">
        <v>431</v>
      </c>
      <c r="B1018" s="414" t="s">
        <v>529</v>
      </c>
      <c r="C1018" s="81" t="s">
        <v>743</v>
      </c>
      <c r="D1018" s="148">
        <f>SUM(D1019:D1022)</f>
        <v>30</v>
      </c>
      <c r="E1018" s="148">
        <f>D1018/D1018*100</f>
        <v>100</v>
      </c>
      <c r="F1018" s="148">
        <f>SUM(F1019:F1022)</f>
        <v>0</v>
      </c>
      <c r="G1018" s="148">
        <v>0</v>
      </c>
      <c r="H1018" s="148">
        <f>F1018/D1018*100-100</f>
        <v>-100</v>
      </c>
      <c r="I1018" s="20"/>
    </row>
    <row r="1019" spans="1:9" s="65" customFormat="1" ht="31.5" customHeight="1">
      <c r="A1019" s="413"/>
      <c r="B1019" s="414"/>
      <c r="C1019" s="81" t="s">
        <v>33</v>
      </c>
      <c r="D1019" s="148">
        <v>30</v>
      </c>
      <c r="E1019" s="148">
        <f>D1019/D1018*100</f>
        <v>100</v>
      </c>
      <c r="F1019" s="148">
        <v>0</v>
      </c>
      <c r="G1019" s="148">
        <v>0</v>
      </c>
      <c r="H1019" s="148">
        <f>F1019/D1019*100-100</f>
        <v>-100</v>
      </c>
      <c r="I1019" s="20"/>
    </row>
    <row r="1020" spans="1:9" s="65" customFormat="1" ht="18.75" customHeight="1">
      <c r="A1020" s="413"/>
      <c r="B1020" s="414"/>
      <c r="C1020" s="81" t="s">
        <v>744</v>
      </c>
      <c r="D1020" s="148">
        <v>0</v>
      </c>
      <c r="E1020" s="148">
        <f>D1020/D1018*100</f>
        <v>0</v>
      </c>
      <c r="F1020" s="148">
        <v>0</v>
      </c>
      <c r="G1020" s="148">
        <v>0</v>
      </c>
      <c r="H1020" s="148" t="s">
        <v>71</v>
      </c>
      <c r="I1020" s="20"/>
    </row>
    <row r="1021" spans="1:9" s="65" customFormat="1" ht="19.5" customHeight="1">
      <c r="A1021" s="413"/>
      <c r="B1021" s="414"/>
      <c r="C1021" s="81" t="s">
        <v>34</v>
      </c>
      <c r="D1021" s="148">
        <v>0</v>
      </c>
      <c r="E1021" s="148">
        <f>D1021/D1018*100</f>
        <v>0</v>
      </c>
      <c r="F1021" s="148">
        <v>0</v>
      </c>
      <c r="G1021" s="148">
        <v>0</v>
      </c>
      <c r="H1021" s="148" t="s">
        <v>71</v>
      </c>
      <c r="I1021" s="20"/>
    </row>
    <row r="1022" spans="1:9" s="65" customFormat="1" ht="19.5" customHeight="1">
      <c r="A1022" s="413"/>
      <c r="B1022" s="414"/>
      <c r="C1022" s="84" t="s">
        <v>35</v>
      </c>
      <c r="D1022" s="148">
        <v>0</v>
      </c>
      <c r="E1022" s="148">
        <f>D1022/D1018*100</f>
        <v>0</v>
      </c>
      <c r="F1022" s="148">
        <v>0</v>
      </c>
      <c r="G1022" s="148">
        <v>0</v>
      </c>
      <c r="H1022" s="148" t="s">
        <v>71</v>
      </c>
      <c r="I1022" s="20"/>
    </row>
    <row r="1023" spans="1:9" s="65" customFormat="1" ht="19.5" customHeight="1">
      <c r="A1023" s="413" t="s">
        <v>432</v>
      </c>
      <c r="B1023" s="414" t="s">
        <v>580</v>
      </c>
      <c r="C1023" s="81" t="s">
        <v>743</v>
      </c>
      <c r="D1023" s="148">
        <f>SUM(D1024:D1027)</f>
        <v>20</v>
      </c>
      <c r="E1023" s="148">
        <f>D1023/D1023*100</f>
        <v>100</v>
      </c>
      <c r="F1023" s="148">
        <f>SUM(F1024:F1027)</f>
        <v>15</v>
      </c>
      <c r="G1023" s="148">
        <v>0</v>
      </c>
      <c r="H1023" s="148">
        <f>F1023/D1023*100-100</f>
        <v>-25</v>
      </c>
      <c r="I1023" s="20"/>
    </row>
    <row r="1024" spans="1:9" s="65" customFormat="1" ht="29.25" customHeight="1">
      <c r="A1024" s="413"/>
      <c r="B1024" s="414"/>
      <c r="C1024" s="81" t="s">
        <v>33</v>
      </c>
      <c r="D1024" s="148">
        <v>20</v>
      </c>
      <c r="E1024" s="148">
        <f>D1024/D1023*100</f>
        <v>100</v>
      </c>
      <c r="F1024" s="148">
        <v>15</v>
      </c>
      <c r="G1024" s="148">
        <v>0</v>
      </c>
      <c r="H1024" s="148">
        <f>F1024/D1024*100-100</f>
        <v>-25</v>
      </c>
      <c r="I1024" s="20"/>
    </row>
    <row r="1025" spans="1:9" s="65" customFormat="1" ht="19.5" customHeight="1">
      <c r="A1025" s="413"/>
      <c r="B1025" s="414"/>
      <c r="C1025" s="81" t="s">
        <v>744</v>
      </c>
      <c r="D1025" s="148">
        <v>0</v>
      </c>
      <c r="E1025" s="148">
        <f>D1025/D1023*100</f>
        <v>0</v>
      </c>
      <c r="F1025" s="148">
        <v>0</v>
      </c>
      <c r="G1025" s="148">
        <v>0</v>
      </c>
      <c r="H1025" s="148" t="s">
        <v>71</v>
      </c>
      <c r="I1025" s="20"/>
    </row>
    <row r="1026" spans="1:9" s="65" customFormat="1" ht="20.25" customHeight="1">
      <c r="A1026" s="413"/>
      <c r="B1026" s="414"/>
      <c r="C1026" s="81" t="s">
        <v>34</v>
      </c>
      <c r="D1026" s="148">
        <v>0</v>
      </c>
      <c r="E1026" s="148">
        <f>D1026/D1023*100</f>
        <v>0</v>
      </c>
      <c r="F1026" s="148">
        <v>0</v>
      </c>
      <c r="G1026" s="148">
        <v>0</v>
      </c>
      <c r="H1026" s="148" t="s">
        <v>71</v>
      </c>
      <c r="I1026" s="20"/>
    </row>
    <row r="1027" spans="1:9" s="65" customFormat="1" ht="18.75" customHeight="1">
      <c r="A1027" s="413"/>
      <c r="B1027" s="414"/>
      <c r="C1027" s="84" t="s">
        <v>35</v>
      </c>
      <c r="D1027" s="148">
        <v>0</v>
      </c>
      <c r="E1027" s="148">
        <f>D1027/D1023*100</f>
        <v>0</v>
      </c>
      <c r="F1027" s="148">
        <v>0</v>
      </c>
      <c r="G1027" s="148">
        <v>0</v>
      </c>
      <c r="H1027" s="148" t="s">
        <v>71</v>
      </c>
      <c r="I1027" s="20"/>
    </row>
    <row r="1028" spans="1:9" s="64" customFormat="1" ht="19.5" customHeight="1">
      <c r="A1028" s="419" t="s">
        <v>433</v>
      </c>
      <c r="B1028" s="420" t="s">
        <v>387</v>
      </c>
      <c r="C1028" s="80" t="s">
        <v>743</v>
      </c>
      <c r="D1028" s="116">
        <f>D1033+D1038+D1043+D1048</f>
        <v>415</v>
      </c>
      <c r="E1028" s="116">
        <f>D1028/D1028*100</f>
        <v>100</v>
      </c>
      <c r="F1028" s="116">
        <f>F1033+F1038+F1043+F1048</f>
        <v>702.499</v>
      </c>
      <c r="G1028" s="116">
        <f>F1028/F1028*100</f>
        <v>100</v>
      </c>
      <c r="H1028" s="167">
        <f>F1028/D1028*100-100</f>
        <v>69.27686746987953</v>
      </c>
      <c r="I1028" s="58"/>
    </row>
    <row r="1029" spans="1:9" s="64" customFormat="1" ht="27" customHeight="1">
      <c r="A1029" s="419"/>
      <c r="B1029" s="420"/>
      <c r="C1029" s="80" t="s">
        <v>33</v>
      </c>
      <c r="D1029" s="116">
        <f>D1034+D1039+D1044</f>
        <v>148</v>
      </c>
      <c r="E1029" s="116">
        <f>D1029/D1028*100</f>
        <v>35.66265060240964</v>
      </c>
      <c r="F1029" s="116">
        <f>F1034+F1039+F1044</f>
        <v>55.253</v>
      </c>
      <c r="G1029" s="116">
        <f>F1029/F1028*100</f>
        <v>7.865206925561459</v>
      </c>
      <c r="H1029" s="167">
        <f>F1029/D1029*100-100</f>
        <v>-62.66689189189189</v>
      </c>
      <c r="I1029" s="58"/>
    </row>
    <row r="1030" spans="1:9" s="64" customFormat="1" ht="18" customHeight="1">
      <c r="A1030" s="419"/>
      <c r="B1030" s="420"/>
      <c r="C1030" s="80" t="s">
        <v>744</v>
      </c>
      <c r="D1030" s="116">
        <f>D1035+D1040+D1045+D1050</f>
        <v>0</v>
      </c>
      <c r="E1030" s="116">
        <f>D1030/D1028*100</f>
        <v>0</v>
      </c>
      <c r="F1030" s="116">
        <f>F1035+F1040+F1045+F1050</f>
        <v>576.175</v>
      </c>
      <c r="G1030" s="116">
        <f>F1030/F1028*100</f>
        <v>82.01791034577984</v>
      </c>
      <c r="H1030" s="167" t="s">
        <v>71</v>
      </c>
      <c r="I1030" s="58"/>
    </row>
    <row r="1031" spans="1:9" s="64" customFormat="1" ht="19.5" customHeight="1">
      <c r="A1031" s="419"/>
      <c r="B1031" s="420"/>
      <c r="C1031" s="80" t="s">
        <v>34</v>
      </c>
      <c r="D1031" s="116">
        <f>D1036+D1041+D1046+D1051</f>
        <v>267</v>
      </c>
      <c r="E1031" s="116">
        <f>D1031/D1028*100</f>
        <v>64.33734939759036</v>
      </c>
      <c r="F1031" s="116">
        <f>F1036+F1041+F1046+F1051</f>
        <v>71.071</v>
      </c>
      <c r="G1031" s="116">
        <f>F1031/F1028*100</f>
        <v>10.116882728658688</v>
      </c>
      <c r="H1031" s="116">
        <f>F1031/D1031*100-100</f>
        <v>-73.38164794007491</v>
      </c>
      <c r="I1031" s="58"/>
    </row>
    <row r="1032" spans="1:9" s="64" customFormat="1" ht="15.75">
      <c r="A1032" s="419"/>
      <c r="B1032" s="420"/>
      <c r="C1032" s="77" t="s">
        <v>35</v>
      </c>
      <c r="D1032" s="116">
        <f>D1037+D1042+D1047</f>
        <v>0</v>
      </c>
      <c r="E1032" s="116">
        <f>D1032/D1028*100</f>
        <v>0</v>
      </c>
      <c r="F1032" s="116">
        <f>F1037+F1042+F1047</f>
        <v>0</v>
      </c>
      <c r="G1032" s="116">
        <f>F1032/F1028*100</f>
        <v>0</v>
      </c>
      <c r="H1032" s="116" t="s">
        <v>71</v>
      </c>
      <c r="I1032" s="58"/>
    </row>
    <row r="1033" spans="1:9" s="65" customFormat="1" ht="19.5" customHeight="1">
      <c r="A1033" s="413" t="s">
        <v>434</v>
      </c>
      <c r="B1033" s="414" t="s">
        <v>581</v>
      </c>
      <c r="C1033" s="81" t="s">
        <v>743</v>
      </c>
      <c r="D1033" s="148">
        <f>SUM(D1034:D1037)</f>
        <v>148</v>
      </c>
      <c r="E1033" s="148">
        <f>D1033/D1033*100</f>
        <v>100</v>
      </c>
      <c r="F1033" s="148">
        <f>SUM(F1034:F1037)</f>
        <v>55.253</v>
      </c>
      <c r="G1033" s="148">
        <v>0</v>
      </c>
      <c r="H1033" s="148">
        <f>F1033/D1033*100-100</f>
        <v>-62.66689189189189</v>
      </c>
      <c r="I1033" s="20"/>
    </row>
    <row r="1034" spans="1:9" s="65" customFormat="1" ht="27" customHeight="1">
      <c r="A1034" s="413"/>
      <c r="B1034" s="414"/>
      <c r="C1034" s="81" t="s">
        <v>33</v>
      </c>
      <c r="D1034" s="148">
        <v>148</v>
      </c>
      <c r="E1034" s="148">
        <f>D1034/D1033*100</f>
        <v>100</v>
      </c>
      <c r="F1034" s="148">
        <v>55.253</v>
      </c>
      <c r="G1034" s="148">
        <v>0</v>
      </c>
      <c r="H1034" s="148">
        <f>F1034/D1034*100-100</f>
        <v>-62.66689189189189</v>
      </c>
      <c r="I1034" s="20"/>
    </row>
    <row r="1035" spans="1:9" s="65" customFormat="1" ht="18" customHeight="1">
      <c r="A1035" s="413"/>
      <c r="B1035" s="414"/>
      <c r="C1035" s="81" t="s">
        <v>744</v>
      </c>
      <c r="D1035" s="148">
        <v>0</v>
      </c>
      <c r="E1035" s="148">
        <f>D1035/D1033*100</f>
        <v>0</v>
      </c>
      <c r="F1035" s="148">
        <v>0</v>
      </c>
      <c r="G1035" s="148">
        <v>0</v>
      </c>
      <c r="H1035" s="148" t="s">
        <v>71</v>
      </c>
      <c r="I1035" s="20"/>
    </row>
    <row r="1036" spans="1:9" s="65" customFormat="1" ht="18.75" customHeight="1">
      <c r="A1036" s="413"/>
      <c r="B1036" s="414"/>
      <c r="C1036" s="81" t="s">
        <v>34</v>
      </c>
      <c r="D1036" s="148">
        <v>0</v>
      </c>
      <c r="E1036" s="148">
        <f>D1036/D1033*100</f>
        <v>0</v>
      </c>
      <c r="F1036" s="148">
        <v>0</v>
      </c>
      <c r="G1036" s="148">
        <v>0</v>
      </c>
      <c r="H1036" s="148" t="s">
        <v>71</v>
      </c>
      <c r="I1036" s="20"/>
    </row>
    <row r="1037" spans="1:9" s="65" customFormat="1" ht="21" customHeight="1">
      <c r="A1037" s="413"/>
      <c r="B1037" s="414"/>
      <c r="C1037" s="84" t="s">
        <v>35</v>
      </c>
      <c r="D1037" s="148">
        <v>0</v>
      </c>
      <c r="E1037" s="148">
        <f>D1037/D1033*100</f>
        <v>0</v>
      </c>
      <c r="F1037" s="148">
        <v>0</v>
      </c>
      <c r="G1037" s="148">
        <v>0</v>
      </c>
      <c r="H1037" s="148" t="s">
        <v>71</v>
      </c>
      <c r="I1037" s="20"/>
    </row>
    <row r="1038" spans="1:9" s="65" customFormat="1" ht="18" customHeight="1">
      <c r="A1038" s="413" t="s">
        <v>435</v>
      </c>
      <c r="B1038" s="414" t="s">
        <v>582</v>
      </c>
      <c r="C1038" s="81" t="s">
        <v>743</v>
      </c>
      <c r="D1038" s="148">
        <f>SUM(D1039:D1042)</f>
        <v>0</v>
      </c>
      <c r="E1038" s="148">
        <v>0</v>
      </c>
      <c r="F1038" s="148">
        <f>SUM(F1039:F1042)</f>
        <v>576.175</v>
      </c>
      <c r="G1038" s="148">
        <f>F1038/F1038*100</f>
        <v>100</v>
      </c>
      <c r="H1038" s="148" t="s">
        <v>71</v>
      </c>
      <c r="I1038" s="20"/>
    </row>
    <row r="1039" spans="1:9" s="65" customFormat="1" ht="29.25" customHeight="1">
      <c r="A1039" s="413"/>
      <c r="B1039" s="414"/>
      <c r="C1039" s="81" t="s">
        <v>33</v>
      </c>
      <c r="D1039" s="148">
        <v>0</v>
      </c>
      <c r="E1039" s="148">
        <v>0</v>
      </c>
      <c r="F1039" s="148">
        <v>0</v>
      </c>
      <c r="G1039" s="148">
        <v>0</v>
      </c>
      <c r="H1039" s="148" t="s">
        <v>71</v>
      </c>
      <c r="I1039" s="20"/>
    </row>
    <row r="1040" spans="1:9" s="65" customFormat="1" ht="19.5" customHeight="1">
      <c r="A1040" s="413"/>
      <c r="B1040" s="414"/>
      <c r="C1040" s="81" t="s">
        <v>744</v>
      </c>
      <c r="D1040" s="148">
        <v>0</v>
      </c>
      <c r="E1040" s="148">
        <v>0</v>
      </c>
      <c r="F1040" s="148">
        <v>576.175</v>
      </c>
      <c r="G1040" s="148">
        <f>F1040/F1038*100</f>
        <v>100</v>
      </c>
      <c r="H1040" s="148" t="s">
        <v>71</v>
      </c>
      <c r="I1040" s="20"/>
    </row>
    <row r="1041" spans="1:9" s="65" customFormat="1" ht="18" customHeight="1">
      <c r="A1041" s="413"/>
      <c r="B1041" s="414"/>
      <c r="C1041" s="81" t="s">
        <v>34</v>
      </c>
      <c r="D1041" s="148">
        <v>0</v>
      </c>
      <c r="E1041" s="148">
        <v>0</v>
      </c>
      <c r="F1041" s="148">
        <v>0</v>
      </c>
      <c r="G1041" s="148">
        <v>0</v>
      </c>
      <c r="H1041" s="148" t="s">
        <v>71</v>
      </c>
      <c r="I1041" s="20"/>
    </row>
    <row r="1042" spans="1:9" s="65" customFormat="1" ht="21.75" customHeight="1">
      <c r="A1042" s="413"/>
      <c r="B1042" s="414"/>
      <c r="C1042" s="84" t="s">
        <v>35</v>
      </c>
      <c r="D1042" s="148">
        <v>0</v>
      </c>
      <c r="E1042" s="148">
        <v>0</v>
      </c>
      <c r="F1042" s="148">
        <v>0</v>
      </c>
      <c r="G1042" s="148">
        <v>0</v>
      </c>
      <c r="H1042" s="148" t="s">
        <v>71</v>
      </c>
      <c r="I1042" s="20"/>
    </row>
    <row r="1043" spans="1:9" s="65" customFormat="1" ht="29.25" customHeight="1" hidden="1">
      <c r="A1043" s="413" t="s">
        <v>436</v>
      </c>
      <c r="B1043" s="414" t="s">
        <v>583</v>
      </c>
      <c r="C1043" s="81" t="s">
        <v>743</v>
      </c>
      <c r="D1043" s="148">
        <v>0</v>
      </c>
      <c r="E1043" s="148">
        <v>0</v>
      </c>
      <c r="F1043" s="148">
        <v>0</v>
      </c>
      <c r="G1043" s="148">
        <v>0</v>
      </c>
      <c r="H1043" s="148">
        <v>0</v>
      </c>
      <c r="I1043" s="20"/>
    </row>
    <row r="1044" spans="1:9" s="65" customFormat="1" ht="33.75" customHeight="1" hidden="1">
      <c r="A1044" s="413"/>
      <c r="B1044" s="414"/>
      <c r="C1044" s="81" t="s">
        <v>33</v>
      </c>
      <c r="D1044" s="148">
        <v>0</v>
      </c>
      <c r="E1044" s="148">
        <v>0</v>
      </c>
      <c r="F1044" s="148">
        <v>0</v>
      </c>
      <c r="G1044" s="148">
        <v>0</v>
      </c>
      <c r="H1044" s="148">
        <v>0</v>
      </c>
      <c r="I1044" s="20"/>
    </row>
    <row r="1045" spans="1:9" s="65" customFormat="1" ht="22.5" customHeight="1" hidden="1">
      <c r="A1045" s="413"/>
      <c r="B1045" s="414"/>
      <c r="C1045" s="81" t="s">
        <v>744</v>
      </c>
      <c r="D1045" s="148">
        <v>0</v>
      </c>
      <c r="E1045" s="148">
        <v>0</v>
      </c>
      <c r="F1045" s="148">
        <v>0</v>
      </c>
      <c r="G1045" s="148">
        <v>0</v>
      </c>
      <c r="H1045" s="148">
        <v>0</v>
      </c>
      <c r="I1045" s="20"/>
    </row>
    <row r="1046" spans="1:9" s="65" customFormat="1" ht="21.75" customHeight="1" hidden="1">
      <c r="A1046" s="413"/>
      <c r="B1046" s="414"/>
      <c r="C1046" s="81" t="s">
        <v>34</v>
      </c>
      <c r="D1046" s="148">
        <v>0</v>
      </c>
      <c r="E1046" s="148">
        <v>0</v>
      </c>
      <c r="F1046" s="148">
        <v>0</v>
      </c>
      <c r="G1046" s="148">
        <v>0</v>
      </c>
      <c r="H1046" s="148">
        <v>0</v>
      </c>
      <c r="I1046" s="20"/>
    </row>
    <row r="1047" spans="1:9" s="65" customFormat="1" ht="21.75" customHeight="1" hidden="1">
      <c r="A1047" s="413"/>
      <c r="B1047" s="414"/>
      <c r="C1047" s="84" t="s">
        <v>35</v>
      </c>
      <c r="D1047" s="148">
        <v>0</v>
      </c>
      <c r="E1047" s="148">
        <v>0</v>
      </c>
      <c r="F1047" s="148">
        <v>0</v>
      </c>
      <c r="G1047" s="148">
        <v>0</v>
      </c>
      <c r="H1047" s="148">
        <v>0</v>
      </c>
      <c r="I1047" s="20"/>
    </row>
    <row r="1048" spans="1:9" s="65" customFormat="1" ht="20.25" customHeight="1">
      <c r="A1048" s="413" t="s">
        <v>436</v>
      </c>
      <c r="B1048" s="414" t="s">
        <v>584</v>
      </c>
      <c r="C1048" s="81" t="s">
        <v>743</v>
      </c>
      <c r="D1048" s="148">
        <f>SUM(D1049:D1052)</f>
        <v>267</v>
      </c>
      <c r="E1048" s="148">
        <f>D1048/D1048*100</f>
        <v>100</v>
      </c>
      <c r="F1048" s="148">
        <f>SUM(F1049:F1052)</f>
        <v>71.071</v>
      </c>
      <c r="G1048" s="148">
        <f>F1048/F1048*100</f>
        <v>100</v>
      </c>
      <c r="H1048" s="148">
        <f>F1048/D1048*100-100</f>
        <v>-73.38164794007491</v>
      </c>
      <c r="I1048" s="20"/>
    </row>
    <row r="1049" spans="1:9" s="65" customFormat="1" ht="29.25" customHeight="1">
      <c r="A1049" s="413"/>
      <c r="B1049" s="414"/>
      <c r="C1049" s="81" t="s">
        <v>33</v>
      </c>
      <c r="D1049" s="148">
        <v>0</v>
      </c>
      <c r="E1049" s="148">
        <f>D1049/D1048*100</f>
        <v>0</v>
      </c>
      <c r="F1049" s="148">
        <v>0</v>
      </c>
      <c r="G1049" s="148">
        <f>F1049/F1048*100</f>
        <v>0</v>
      </c>
      <c r="H1049" s="148" t="s">
        <v>71</v>
      </c>
      <c r="I1049" s="20"/>
    </row>
    <row r="1050" spans="1:9" s="65" customFormat="1" ht="18.75" customHeight="1">
      <c r="A1050" s="413"/>
      <c r="B1050" s="414"/>
      <c r="C1050" s="81" t="s">
        <v>744</v>
      </c>
      <c r="D1050" s="148">
        <v>0</v>
      </c>
      <c r="E1050" s="148">
        <f>D1050/D1048*100</f>
        <v>0</v>
      </c>
      <c r="F1050" s="148">
        <v>0</v>
      </c>
      <c r="G1050" s="148">
        <f>F1050/F1048*100</f>
        <v>0</v>
      </c>
      <c r="H1050" s="148" t="s">
        <v>71</v>
      </c>
      <c r="I1050" s="20"/>
    </row>
    <row r="1051" spans="1:9" s="65" customFormat="1" ht="18.75" customHeight="1">
      <c r="A1051" s="413"/>
      <c r="B1051" s="414"/>
      <c r="C1051" s="81" t="s">
        <v>34</v>
      </c>
      <c r="D1051" s="148">
        <v>267</v>
      </c>
      <c r="E1051" s="148">
        <f>D1051/D1048*100</f>
        <v>100</v>
      </c>
      <c r="F1051" s="148">
        <v>71.071</v>
      </c>
      <c r="G1051" s="148">
        <f>F1051/F1048*100</f>
        <v>100</v>
      </c>
      <c r="H1051" s="148">
        <f>F1051/D1051*100-100</f>
        <v>-73.38164794007491</v>
      </c>
      <c r="I1051" s="20"/>
    </row>
    <row r="1052" spans="1:9" s="65" customFormat="1" ht="15.75">
      <c r="A1052" s="413"/>
      <c r="B1052" s="414"/>
      <c r="C1052" s="84" t="s">
        <v>35</v>
      </c>
      <c r="D1052" s="148">
        <v>0</v>
      </c>
      <c r="E1052" s="148">
        <f>D1052/D1048*100</f>
        <v>0</v>
      </c>
      <c r="F1052" s="148">
        <v>0</v>
      </c>
      <c r="G1052" s="148">
        <f>F1052/F1048*100</f>
        <v>0</v>
      </c>
      <c r="H1052" s="148" t="s">
        <v>71</v>
      </c>
      <c r="I1052" s="20"/>
    </row>
    <row r="1053" spans="1:8" ht="15.75">
      <c r="A1053" s="415" t="s">
        <v>39</v>
      </c>
      <c r="B1053" s="423" t="s">
        <v>713</v>
      </c>
      <c r="C1053" s="83" t="s">
        <v>113</v>
      </c>
      <c r="D1053" s="123">
        <v>413864.7</v>
      </c>
      <c r="E1053" s="123">
        <v>100</v>
      </c>
      <c r="F1053" s="125">
        <v>213629.9</v>
      </c>
      <c r="G1053" s="123">
        <v>100</v>
      </c>
      <c r="H1053" s="123">
        <f>F1053/D1053*100-100</f>
        <v>-48.38170542208601</v>
      </c>
    </row>
    <row r="1054" spans="1:8" ht="31.5">
      <c r="A1054" s="415"/>
      <c r="B1054" s="423"/>
      <c r="C1054" s="83" t="s">
        <v>33</v>
      </c>
      <c r="D1054" s="123">
        <v>264375</v>
      </c>
      <c r="E1054" s="123">
        <v>63.87957223701369</v>
      </c>
      <c r="F1054" s="125">
        <v>196112.5</v>
      </c>
      <c r="G1054" s="123">
        <v>99.97109638689172</v>
      </c>
      <c r="H1054" s="123">
        <f>F1054/D1054*100-100</f>
        <v>-25.820330969267133</v>
      </c>
    </row>
    <row r="1055" spans="1:8" ht="15.75">
      <c r="A1055" s="415"/>
      <c r="B1055" s="423"/>
      <c r="C1055" s="83" t="s">
        <v>17</v>
      </c>
      <c r="D1055" s="123">
        <v>0</v>
      </c>
      <c r="E1055" s="123">
        <v>0</v>
      </c>
      <c r="F1055" s="125">
        <v>14908.3</v>
      </c>
      <c r="G1055" s="123">
        <v>0</v>
      </c>
      <c r="H1055" s="123" t="s">
        <v>71</v>
      </c>
    </row>
    <row r="1056" spans="1:8" ht="24.75" customHeight="1">
      <c r="A1056" s="415"/>
      <c r="B1056" s="423"/>
      <c r="C1056" s="83" t="s">
        <v>34</v>
      </c>
      <c r="D1056" s="123">
        <v>100</v>
      </c>
      <c r="E1056" s="123">
        <v>0.02416248595253473</v>
      </c>
      <c r="F1056" s="125">
        <v>2609.1</v>
      </c>
      <c r="G1056" s="123">
        <v>0.02890361310829769</v>
      </c>
      <c r="H1056" s="123">
        <f>F1056/D1056*100-100</f>
        <v>2509.1</v>
      </c>
    </row>
    <row r="1057" spans="1:8" ht="25.5" customHeight="1">
      <c r="A1057" s="415"/>
      <c r="B1057" s="423"/>
      <c r="C1057" s="83" t="s">
        <v>35</v>
      </c>
      <c r="D1057" s="123">
        <v>149389.7</v>
      </c>
      <c r="E1057" s="123">
        <v>36.09626527703378</v>
      </c>
      <c r="F1057" s="125">
        <v>0</v>
      </c>
      <c r="G1057" s="123">
        <v>0</v>
      </c>
      <c r="H1057" s="123">
        <f>F1057/D1057*100-100</f>
        <v>-100</v>
      </c>
    </row>
    <row r="1058" spans="1:8" ht="15.75">
      <c r="A1058" s="416" t="s">
        <v>114</v>
      </c>
      <c r="B1058" s="417" t="s">
        <v>106</v>
      </c>
      <c r="C1058" s="80" t="s">
        <v>113</v>
      </c>
      <c r="D1058" s="168">
        <v>200</v>
      </c>
      <c r="E1058" s="168">
        <v>100</v>
      </c>
      <c r="F1058" s="116">
        <v>187.6</v>
      </c>
      <c r="G1058" s="168">
        <v>100</v>
      </c>
      <c r="H1058" s="168">
        <f>F1058/D1058*100-100</f>
        <v>-6.200000000000003</v>
      </c>
    </row>
    <row r="1059" spans="1:8" ht="31.5">
      <c r="A1059" s="416"/>
      <c r="B1059" s="417"/>
      <c r="C1059" s="77" t="s">
        <v>33</v>
      </c>
      <c r="D1059" s="168">
        <v>200</v>
      </c>
      <c r="E1059" s="168">
        <v>100</v>
      </c>
      <c r="F1059" s="116">
        <v>187.6</v>
      </c>
      <c r="G1059" s="168">
        <v>100</v>
      </c>
      <c r="H1059" s="168">
        <f>F1059/D1059*100-100</f>
        <v>-6.200000000000003</v>
      </c>
    </row>
    <row r="1060" spans="1:8" ht="15.75">
      <c r="A1060" s="416"/>
      <c r="B1060" s="417"/>
      <c r="C1060" s="77" t="s">
        <v>17</v>
      </c>
      <c r="D1060" s="126">
        <v>0</v>
      </c>
      <c r="E1060" s="126">
        <v>0</v>
      </c>
      <c r="F1060" s="128">
        <v>0</v>
      </c>
      <c r="G1060" s="126">
        <v>0</v>
      </c>
      <c r="H1060" s="168" t="s">
        <v>71</v>
      </c>
    </row>
    <row r="1061" spans="1:8" ht="15.75">
      <c r="A1061" s="416"/>
      <c r="B1061" s="417"/>
      <c r="C1061" s="77" t="s">
        <v>34</v>
      </c>
      <c r="D1061" s="126">
        <v>0</v>
      </c>
      <c r="E1061" s="126">
        <v>0</v>
      </c>
      <c r="F1061" s="128">
        <v>0</v>
      </c>
      <c r="G1061" s="126">
        <v>0</v>
      </c>
      <c r="H1061" s="168" t="s">
        <v>71</v>
      </c>
    </row>
    <row r="1062" spans="1:8" ht="15.75">
      <c r="A1062" s="416"/>
      <c r="B1062" s="417"/>
      <c r="C1062" s="77" t="s">
        <v>35</v>
      </c>
      <c r="D1062" s="126">
        <v>0</v>
      </c>
      <c r="E1062" s="126">
        <v>0</v>
      </c>
      <c r="F1062" s="128">
        <v>0</v>
      </c>
      <c r="G1062" s="126">
        <v>0</v>
      </c>
      <c r="H1062" s="168" t="s">
        <v>71</v>
      </c>
    </row>
    <row r="1063" spans="1:8" ht="15.75">
      <c r="A1063" s="421" t="s">
        <v>562</v>
      </c>
      <c r="B1063" s="422" t="s">
        <v>112</v>
      </c>
      <c r="C1063" s="81" t="s">
        <v>113</v>
      </c>
      <c r="D1063" s="169">
        <v>200</v>
      </c>
      <c r="E1063" s="169">
        <v>100</v>
      </c>
      <c r="F1063" s="148">
        <v>187.6</v>
      </c>
      <c r="G1063" s="169">
        <v>100</v>
      </c>
      <c r="H1063" s="169">
        <f>F1063/D1063*100-100</f>
        <v>-6.200000000000003</v>
      </c>
    </row>
    <row r="1064" spans="1:8" ht="31.5">
      <c r="A1064" s="421"/>
      <c r="B1064" s="422"/>
      <c r="C1064" s="84" t="s">
        <v>33</v>
      </c>
      <c r="D1064" s="169">
        <v>200</v>
      </c>
      <c r="E1064" s="169">
        <v>100</v>
      </c>
      <c r="F1064" s="148">
        <v>187.6</v>
      </c>
      <c r="G1064" s="169">
        <v>100</v>
      </c>
      <c r="H1064" s="169">
        <f>F1064/D1064*100-100</f>
        <v>-6.200000000000003</v>
      </c>
    </row>
    <row r="1065" spans="1:8" ht="15.75">
      <c r="A1065" s="421"/>
      <c r="B1065" s="422"/>
      <c r="C1065" s="84" t="s">
        <v>17</v>
      </c>
      <c r="D1065" s="137">
        <v>0</v>
      </c>
      <c r="E1065" s="137">
        <v>0</v>
      </c>
      <c r="F1065" s="129">
        <v>0</v>
      </c>
      <c r="G1065" s="137">
        <v>0</v>
      </c>
      <c r="H1065" s="137" t="s">
        <v>71</v>
      </c>
    </row>
    <row r="1066" spans="1:8" ht="15.75">
      <c r="A1066" s="421"/>
      <c r="B1066" s="422"/>
      <c r="C1066" s="84" t="s">
        <v>34</v>
      </c>
      <c r="D1066" s="137">
        <v>0</v>
      </c>
      <c r="E1066" s="137">
        <v>0</v>
      </c>
      <c r="F1066" s="129">
        <v>0</v>
      </c>
      <c r="G1066" s="137">
        <v>0</v>
      </c>
      <c r="H1066" s="137" t="s">
        <v>71</v>
      </c>
    </row>
    <row r="1067" spans="1:8" ht="15.75">
      <c r="A1067" s="421"/>
      <c r="B1067" s="422"/>
      <c r="C1067" s="84" t="s">
        <v>35</v>
      </c>
      <c r="D1067" s="137">
        <v>0</v>
      </c>
      <c r="E1067" s="137">
        <v>0</v>
      </c>
      <c r="F1067" s="129">
        <v>0</v>
      </c>
      <c r="G1067" s="137">
        <v>0</v>
      </c>
      <c r="H1067" s="137" t="s">
        <v>71</v>
      </c>
    </row>
    <row r="1068" spans="1:8" ht="15.75">
      <c r="A1068" s="416" t="s">
        <v>115</v>
      </c>
      <c r="B1068" s="417" t="s">
        <v>107</v>
      </c>
      <c r="C1068" s="80" t="s">
        <v>113</v>
      </c>
      <c r="D1068" s="168">
        <v>160464.7</v>
      </c>
      <c r="E1068" s="168">
        <v>100</v>
      </c>
      <c r="F1068" s="116">
        <v>4241.1</v>
      </c>
      <c r="G1068" s="168">
        <v>100</v>
      </c>
      <c r="H1068" s="168">
        <f>F1068/D1068*100-100</f>
        <v>-97.35698879566658</v>
      </c>
    </row>
    <row r="1069" spans="1:8" ht="31.5">
      <c r="A1069" s="416"/>
      <c r="B1069" s="417"/>
      <c r="C1069" s="77" t="s">
        <v>33</v>
      </c>
      <c r="D1069" s="168">
        <v>11075</v>
      </c>
      <c r="E1069" s="168">
        <v>6.90182949894899</v>
      </c>
      <c r="F1069" s="116">
        <v>4241.1</v>
      </c>
      <c r="G1069" s="168">
        <v>100</v>
      </c>
      <c r="H1069" s="168">
        <f>F1069/D1069*100-100</f>
        <v>-61.70564334085778</v>
      </c>
    </row>
    <row r="1070" spans="1:8" ht="15.75">
      <c r="A1070" s="416"/>
      <c r="B1070" s="417"/>
      <c r="C1070" s="77" t="s">
        <v>17</v>
      </c>
      <c r="D1070" s="126">
        <v>0</v>
      </c>
      <c r="E1070" s="126">
        <v>0</v>
      </c>
      <c r="F1070" s="128">
        <v>0</v>
      </c>
      <c r="G1070" s="126">
        <v>0</v>
      </c>
      <c r="H1070" s="126" t="s">
        <v>71</v>
      </c>
    </row>
    <row r="1071" spans="1:8" ht="15.75">
      <c r="A1071" s="416"/>
      <c r="B1071" s="417"/>
      <c r="C1071" s="77" t="s">
        <v>34</v>
      </c>
      <c r="D1071" s="126">
        <v>0</v>
      </c>
      <c r="E1071" s="126">
        <v>0</v>
      </c>
      <c r="F1071" s="128">
        <v>0</v>
      </c>
      <c r="G1071" s="126">
        <v>0</v>
      </c>
      <c r="H1071" s="126" t="s">
        <v>71</v>
      </c>
    </row>
    <row r="1072" spans="1:8" ht="15.75">
      <c r="A1072" s="416"/>
      <c r="B1072" s="417"/>
      <c r="C1072" s="77" t="s">
        <v>35</v>
      </c>
      <c r="D1072" s="170">
        <v>149389.7</v>
      </c>
      <c r="E1072" s="170">
        <v>93.09817050105102</v>
      </c>
      <c r="F1072" s="116">
        <v>0</v>
      </c>
      <c r="G1072" s="168">
        <v>0</v>
      </c>
      <c r="H1072" s="168">
        <f>F1072/D1072*100-100</f>
        <v>-100</v>
      </c>
    </row>
    <row r="1073" spans="1:8" ht="15.75">
      <c r="A1073" s="421" t="s">
        <v>563</v>
      </c>
      <c r="B1073" s="422" t="s">
        <v>220</v>
      </c>
      <c r="C1073" s="81" t="s">
        <v>113</v>
      </c>
      <c r="D1073" s="169">
        <v>160464.7</v>
      </c>
      <c r="E1073" s="169">
        <v>100</v>
      </c>
      <c r="F1073" s="148">
        <v>4241.1</v>
      </c>
      <c r="G1073" s="169">
        <v>100</v>
      </c>
      <c r="H1073" s="169">
        <f>F1073/D1073*100-100</f>
        <v>-97.35698879566658</v>
      </c>
    </row>
    <row r="1074" spans="1:8" ht="31.5">
      <c r="A1074" s="421"/>
      <c r="B1074" s="422"/>
      <c r="C1074" s="84" t="s">
        <v>33</v>
      </c>
      <c r="D1074" s="169">
        <v>11075</v>
      </c>
      <c r="E1074" s="169">
        <v>6.90182949894899</v>
      </c>
      <c r="F1074" s="148">
        <v>4241.1</v>
      </c>
      <c r="G1074" s="169">
        <v>100</v>
      </c>
      <c r="H1074" s="169">
        <f>F1074/D1074*100-100</f>
        <v>-61.70564334085778</v>
      </c>
    </row>
    <row r="1075" spans="1:8" ht="15.75">
      <c r="A1075" s="421"/>
      <c r="B1075" s="422"/>
      <c r="C1075" s="84" t="s">
        <v>17</v>
      </c>
      <c r="D1075" s="137">
        <v>0</v>
      </c>
      <c r="E1075" s="137">
        <v>0</v>
      </c>
      <c r="F1075" s="129">
        <v>0</v>
      </c>
      <c r="G1075" s="137">
        <v>0</v>
      </c>
      <c r="H1075" s="137" t="s">
        <v>71</v>
      </c>
    </row>
    <row r="1076" spans="1:8" ht="15.75">
      <c r="A1076" s="421"/>
      <c r="B1076" s="422"/>
      <c r="C1076" s="84" t="s">
        <v>34</v>
      </c>
      <c r="D1076" s="137">
        <v>0</v>
      </c>
      <c r="E1076" s="137">
        <v>0</v>
      </c>
      <c r="F1076" s="129">
        <v>0</v>
      </c>
      <c r="G1076" s="137">
        <v>0</v>
      </c>
      <c r="H1076" s="137" t="s">
        <v>71</v>
      </c>
    </row>
    <row r="1077" spans="1:8" ht="15.75">
      <c r="A1077" s="421"/>
      <c r="B1077" s="422"/>
      <c r="C1077" s="84" t="s">
        <v>35</v>
      </c>
      <c r="D1077" s="171">
        <v>149389.7</v>
      </c>
      <c r="E1077" s="171">
        <v>93.09817050105102</v>
      </c>
      <c r="F1077" s="148">
        <v>0</v>
      </c>
      <c r="G1077" s="169">
        <v>0</v>
      </c>
      <c r="H1077" s="169">
        <f>F1077/D1077*100-100</f>
        <v>-100</v>
      </c>
    </row>
    <row r="1078" spans="1:8" ht="15.75">
      <c r="A1078" s="416" t="s">
        <v>116</v>
      </c>
      <c r="B1078" s="417" t="s">
        <v>108</v>
      </c>
      <c r="C1078" s="80" t="s">
        <v>113</v>
      </c>
      <c r="D1078" s="168">
        <v>81093</v>
      </c>
      <c r="E1078" s="168">
        <v>100</v>
      </c>
      <c r="F1078" s="116">
        <v>91743.6</v>
      </c>
      <c r="G1078" s="168">
        <v>100</v>
      </c>
      <c r="H1078" s="168">
        <f>F1078/D1078*100-100</f>
        <v>13.133809330028498</v>
      </c>
    </row>
    <row r="1079" spans="1:8" ht="31.5">
      <c r="A1079" s="416"/>
      <c r="B1079" s="417"/>
      <c r="C1079" s="77" t="s">
        <v>33</v>
      </c>
      <c r="D1079" s="168">
        <v>81093</v>
      </c>
      <c r="E1079" s="168">
        <v>100</v>
      </c>
      <c r="F1079" s="116">
        <v>74273.7</v>
      </c>
      <c r="G1079" s="168">
        <v>100</v>
      </c>
      <c r="H1079" s="168">
        <f>F1079/D1079*100-100</f>
        <v>-8.409233842625142</v>
      </c>
    </row>
    <row r="1080" spans="1:8" ht="15.75">
      <c r="A1080" s="416"/>
      <c r="B1080" s="417"/>
      <c r="C1080" s="77" t="s">
        <v>17</v>
      </c>
      <c r="D1080" s="126">
        <v>0</v>
      </c>
      <c r="E1080" s="126">
        <v>0</v>
      </c>
      <c r="F1080" s="128">
        <v>14908.3</v>
      </c>
      <c r="G1080" s="126">
        <v>0</v>
      </c>
      <c r="H1080" s="126" t="s">
        <v>71</v>
      </c>
    </row>
    <row r="1081" spans="1:8" ht="15.75">
      <c r="A1081" s="416"/>
      <c r="B1081" s="417"/>
      <c r="C1081" s="77" t="s">
        <v>34</v>
      </c>
      <c r="D1081" s="126">
        <v>0</v>
      </c>
      <c r="E1081" s="126">
        <v>0</v>
      </c>
      <c r="F1081" s="128">
        <v>2561.6</v>
      </c>
      <c r="G1081" s="126">
        <v>0</v>
      </c>
      <c r="H1081" s="126" t="s">
        <v>71</v>
      </c>
    </row>
    <row r="1082" spans="1:8" ht="15.75">
      <c r="A1082" s="416"/>
      <c r="B1082" s="417"/>
      <c r="C1082" s="77" t="s">
        <v>35</v>
      </c>
      <c r="D1082" s="126">
        <v>0</v>
      </c>
      <c r="E1082" s="126">
        <v>0</v>
      </c>
      <c r="F1082" s="128">
        <v>0</v>
      </c>
      <c r="G1082" s="126">
        <v>0</v>
      </c>
      <c r="H1082" s="126" t="s">
        <v>71</v>
      </c>
    </row>
    <row r="1083" spans="1:8" ht="15.75">
      <c r="A1083" s="421" t="s">
        <v>564</v>
      </c>
      <c r="B1083" s="422" t="s">
        <v>117</v>
      </c>
      <c r="C1083" s="81" t="s">
        <v>113</v>
      </c>
      <c r="D1083" s="169">
        <v>27717</v>
      </c>
      <c r="E1083" s="169">
        <v>100</v>
      </c>
      <c r="F1083" s="148">
        <v>38839.4</v>
      </c>
      <c r="G1083" s="169">
        <v>100</v>
      </c>
      <c r="H1083" s="169">
        <f>F1083/D1083*100-100</f>
        <v>40.128441028971395</v>
      </c>
    </row>
    <row r="1084" spans="1:8" ht="31.5">
      <c r="A1084" s="421"/>
      <c r="B1084" s="422"/>
      <c r="C1084" s="84" t="s">
        <v>33</v>
      </c>
      <c r="D1084" s="169">
        <v>27717</v>
      </c>
      <c r="E1084" s="169">
        <v>100</v>
      </c>
      <c r="F1084" s="148">
        <v>36277.8</v>
      </c>
      <c r="G1084" s="169">
        <v>100</v>
      </c>
      <c r="H1084" s="169">
        <f>F1084/D1084*100-100</f>
        <v>30.886459573546915</v>
      </c>
    </row>
    <row r="1085" spans="1:8" ht="15.75">
      <c r="A1085" s="421"/>
      <c r="B1085" s="422"/>
      <c r="C1085" s="84" t="s">
        <v>17</v>
      </c>
      <c r="D1085" s="137">
        <v>0</v>
      </c>
      <c r="E1085" s="137">
        <v>0</v>
      </c>
      <c r="F1085" s="129">
        <v>0</v>
      </c>
      <c r="G1085" s="137">
        <v>0</v>
      </c>
      <c r="H1085" s="137" t="s">
        <v>71</v>
      </c>
    </row>
    <row r="1086" spans="1:8" ht="15.75">
      <c r="A1086" s="421"/>
      <c r="B1086" s="422"/>
      <c r="C1086" s="84" t="s">
        <v>34</v>
      </c>
      <c r="D1086" s="137">
        <v>0</v>
      </c>
      <c r="E1086" s="137">
        <v>0</v>
      </c>
      <c r="F1086" s="129">
        <v>2561.6</v>
      </c>
      <c r="G1086" s="137">
        <v>0</v>
      </c>
      <c r="H1086" s="137" t="s">
        <v>71</v>
      </c>
    </row>
    <row r="1087" spans="1:8" ht="15.75">
      <c r="A1087" s="421"/>
      <c r="B1087" s="422"/>
      <c r="C1087" s="84" t="s">
        <v>35</v>
      </c>
      <c r="D1087" s="137">
        <v>0</v>
      </c>
      <c r="E1087" s="137">
        <v>0</v>
      </c>
      <c r="F1087" s="129">
        <v>0</v>
      </c>
      <c r="G1087" s="137">
        <v>0</v>
      </c>
      <c r="H1087" s="137" t="s">
        <v>71</v>
      </c>
    </row>
    <row r="1088" spans="1:8" ht="15.75" customHeight="1" hidden="1">
      <c r="A1088" s="421" t="s">
        <v>565</v>
      </c>
      <c r="B1088" s="505" t="s">
        <v>118</v>
      </c>
      <c r="C1088" s="81" t="s">
        <v>113</v>
      </c>
      <c r="D1088" s="137">
        <v>0</v>
      </c>
      <c r="E1088" s="137">
        <v>0</v>
      </c>
      <c r="F1088" s="129">
        <v>14908.3</v>
      </c>
      <c r="G1088" s="137">
        <v>0</v>
      </c>
      <c r="H1088" s="137">
        <v>0</v>
      </c>
    </row>
    <row r="1089" spans="1:8" ht="31.5" customHeight="1" hidden="1">
      <c r="A1089" s="421"/>
      <c r="B1089" s="505"/>
      <c r="C1089" s="84" t="s">
        <v>33</v>
      </c>
      <c r="D1089" s="137">
        <v>0</v>
      </c>
      <c r="E1089" s="137">
        <v>0</v>
      </c>
      <c r="F1089" s="129">
        <v>0</v>
      </c>
      <c r="G1089" s="137">
        <v>0</v>
      </c>
      <c r="H1089" s="137">
        <v>0</v>
      </c>
    </row>
    <row r="1090" spans="1:8" ht="15.75" customHeight="1" hidden="1">
      <c r="A1090" s="421"/>
      <c r="B1090" s="505"/>
      <c r="C1090" s="84" t="s">
        <v>17</v>
      </c>
      <c r="D1090" s="137">
        <v>0</v>
      </c>
      <c r="E1090" s="137">
        <v>0</v>
      </c>
      <c r="F1090" s="129">
        <v>14908.3</v>
      </c>
      <c r="G1090" s="137">
        <v>0</v>
      </c>
      <c r="H1090" s="137">
        <v>0</v>
      </c>
    </row>
    <row r="1091" spans="1:8" ht="15.75" customHeight="1" hidden="1">
      <c r="A1091" s="421"/>
      <c r="B1091" s="505"/>
      <c r="C1091" s="84" t="s">
        <v>34</v>
      </c>
      <c r="D1091" s="137">
        <v>0</v>
      </c>
      <c r="E1091" s="137">
        <v>0</v>
      </c>
      <c r="F1091" s="129">
        <v>0</v>
      </c>
      <c r="G1091" s="137">
        <v>0</v>
      </c>
      <c r="H1091" s="137">
        <v>0</v>
      </c>
    </row>
    <row r="1092" spans="1:8" ht="15.75" customHeight="1" hidden="1">
      <c r="A1092" s="421"/>
      <c r="B1092" s="505"/>
      <c r="C1092" s="84" t="s">
        <v>35</v>
      </c>
      <c r="D1092" s="137">
        <v>0</v>
      </c>
      <c r="E1092" s="137">
        <v>0</v>
      </c>
      <c r="F1092" s="129">
        <v>0</v>
      </c>
      <c r="G1092" s="137">
        <v>0</v>
      </c>
      <c r="H1092" s="137">
        <v>0</v>
      </c>
    </row>
    <row r="1093" spans="1:8" ht="15.75">
      <c r="A1093" s="421" t="s">
        <v>565</v>
      </c>
      <c r="B1093" s="422" t="s">
        <v>119</v>
      </c>
      <c r="C1093" s="81" t="s">
        <v>113</v>
      </c>
      <c r="D1093" s="137">
        <v>41072</v>
      </c>
      <c r="E1093" s="137">
        <v>100</v>
      </c>
      <c r="F1093" s="148">
        <v>35373.6</v>
      </c>
      <c r="G1093" s="169">
        <v>100</v>
      </c>
      <c r="H1093" s="169">
        <f>F1093/D1093*100-100</f>
        <v>-13.874172185430467</v>
      </c>
    </row>
    <row r="1094" spans="1:8" ht="31.5">
      <c r="A1094" s="421"/>
      <c r="B1094" s="422"/>
      <c r="C1094" s="84" t="s">
        <v>33</v>
      </c>
      <c r="D1094" s="137">
        <v>41072</v>
      </c>
      <c r="E1094" s="137">
        <v>100</v>
      </c>
      <c r="F1094" s="148">
        <v>35373.6</v>
      </c>
      <c r="G1094" s="169">
        <v>100</v>
      </c>
      <c r="H1094" s="169">
        <f>F1094/D1094*100-100</f>
        <v>-13.874172185430467</v>
      </c>
    </row>
    <row r="1095" spans="1:8" ht="15.75">
      <c r="A1095" s="421"/>
      <c r="B1095" s="422"/>
      <c r="C1095" s="84" t="s">
        <v>17</v>
      </c>
      <c r="D1095" s="137">
        <v>0</v>
      </c>
      <c r="E1095" s="137">
        <v>0</v>
      </c>
      <c r="F1095" s="129">
        <v>0</v>
      </c>
      <c r="G1095" s="137">
        <v>0</v>
      </c>
      <c r="H1095" s="137" t="s">
        <v>71</v>
      </c>
    </row>
    <row r="1096" spans="1:8" ht="15.75">
      <c r="A1096" s="421"/>
      <c r="B1096" s="422"/>
      <c r="C1096" s="84" t="s">
        <v>34</v>
      </c>
      <c r="D1096" s="137">
        <v>0</v>
      </c>
      <c r="E1096" s="137">
        <v>0</v>
      </c>
      <c r="F1096" s="129">
        <v>0</v>
      </c>
      <c r="G1096" s="137">
        <v>0</v>
      </c>
      <c r="H1096" s="137" t="s">
        <v>71</v>
      </c>
    </row>
    <row r="1097" spans="1:8" ht="15.75">
      <c r="A1097" s="421"/>
      <c r="B1097" s="422"/>
      <c r="C1097" s="84" t="s">
        <v>35</v>
      </c>
      <c r="D1097" s="137">
        <v>0</v>
      </c>
      <c r="E1097" s="137">
        <v>0</v>
      </c>
      <c r="F1097" s="129">
        <v>0</v>
      </c>
      <c r="G1097" s="137">
        <v>0</v>
      </c>
      <c r="H1097" s="137" t="s">
        <v>71</v>
      </c>
    </row>
    <row r="1098" spans="1:8" ht="15.75">
      <c r="A1098" s="421" t="s">
        <v>566</v>
      </c>
      <c r="B1098" s="422" t="s">
        <v>120</v>
      </c>
      <c r="C1098" s="81" t="s">
        <v>113</v>
      </c>
      <c r="D1098" s="169">
        <v>8127</v>
      </c>
      <c r="E1098" s="169">
        <v>0</v>
      </c>
      <c r="F1098" s="148">
        <v>1980.5</v>
      </c>
      <c r="G1098" s="169">
        <v>0</v>
      </c>
      <c r="H1098" s="169">
        <f>F1098/D1098*100-100</f>
        <v>-75.63061400270702</v>
      </c>
    </row>
    <row r="1099" spans="1:8" ht="31.5">
      <c r="A1099" s="421"/>
      <c r="B1099" s="422"/>
      <c r="C1099" s="84" t="s">
        <v>33</v>
      </c>
      <c r="D1099" s="169">
        <v>8127</v>
      </c>
      <c r="E1099" s="169">
        <v>0</v>
      </c>
      <c r="F1099" s="148">
        <v>1980.5</v>
      </c>
      <c r="G1099" s="169">
        <v>0</v>
      </c>
      <c r="H1099" s="169">
        <f>F1099/D1099*100-100</f>
        <v>-75.63061400270702</v>
      </c>
    </row>
    <row r="1100" spans="1:8" ht="15.75">
      <c r="A1100" s="421"/>
      <c r="B1100" s="422"/>
      <c r="C1100" s="84" t="s">
        <v>17</v>
      </c>
      <c r="D1100" s="137">
        <v>0</v>
      </c>
      <c r="E1100" s="137">
        <v>0</v>
      </c>
      <c r="F1100" s="129">
        <v>0</v>
      </c>
      <c r="G1100" s="137">
        <v>0</v>
      </c>
      <c r="H1100" s="137" t="s">
        <v>71</v>
      </c>
    </row>
    <row r="1101" spans="1:8" ht="15.75">
      <c r="A1101" s="421"/>
      <c r="B1101" s="422"/>
      <c r="C1101" s="84" t="s">
        <v>34</v>
      </c>
      <c r="D1101" s="137">
        <v>0</v>
      </c>
      <c r="E1101" s="137">
        <v>0</v>
      </c>
      <c r="F1101" s="129">
        <v>0</v>
      </c>
      <c r="G1101" s="137">
        <v>0</v>
      </c>
      <c r="H1101" s="137" t="s">
        <v>71</v>
      </c>
    </row>
    <row r="1102" spans="1:8" ht="15.75">
      <c r="A1102" s="421"/>
      <c r="B1102" s="422"/>
      <c r="C1102" s="84" t="s">
        <v>35</v>
      </c>
      <c r="D1102" s="137">
        <v>0</v>
      </c>
      <c r="E1102" s="137">
        <v>0</v>
      </c>
      <c r="F1102" s="129">
        <v>0</v>
      </c>
      <c r="G1102" s="137">
        <v>0</v>
      </c>
      <c r="H1102" s="137" t="s">
        <v>71</v>
      </c>
    </row>
    <row r="1103" spans="1:8" ht="15.75">
      <c r="A1103" s="421" t="s">
        <v>567</v>
      </c>
      <c r="B1103" s="422" t="s">
        <v>121</v>
      </c>
      <c r="C1103" s="81" t="s">
        <v>113</v>
      </c>
      <c r="D1103" s="169">
        <v>4177</v>
      </c>
      <c r="E1103" s="169">
        <v>0</v>
      </c>
      <c r="F1103" s="148">
        <v>641.8</v>
      </c>
      <c r="G1103" s="169">
        <v>0</v>
      </c>
      <c r="H1103" s="169">
        <f>F1103/D1103*100-100</f>
        <v>-84.63490543452238</v>
      </c>
    </row>
    <row r="1104" spans="1:8" ht="31.5">
      <c r="A1104" s="421"/>
      <c r="B1104" s="422"/>
      <c r="C1104" s="84" t="s">
        <v>33</v>
      </c>
      <c r="D1104" s="169">
        <v>4177</v>
      </c>
      <c r="E1104" s="169">
        <v>0</v>
      </c>
      <c r="F1104" s="148">
        <v>641.8</v>
      </c>
      <c r="G1104" s="169">
        <v>0</v>
      </c>
      <c r="H1104" s="169">
        <f>F1104/D1104*100-100</f>
        <v>-84.63490543452238</v>
      </c>
    </row>
    <row r="1105" spans="1:8" ht="15.75">
      <c r="A1105" s="421"/>
      <c r="B1105" s="422"/>
      <c r="C1105" s="84" t="s">
        <v>17</v>
      </c>
      <c r="D1105" s="137">
        <v>0</v>
      </c>
      <c r="E1105" s="137">
        <v>0</v>
      </c>
      <c r="F1105" s="129">
        <v>0</v>
      </c>
      <c r="G1105" s="137">
        <v>0</v>
      </c>
      <c r="H1105" s="137" t="s">
        <v>71</v>
      </c>
    </row>
    <row r="1106" spans="1:8" ht="15.75">
      <c r="A1106" s="421"/>
      <c r="B1106" s="422"/>
      <c r="C1106" s="84" t="s">
        <v>34</v>
      </c>
      <c r="D1106" s="137">
        <v>0</v>
      </c>
      <c r="E1106" s="137">
        <v>0</v>
      </c>
      <c r="F1106" s="129">
        <v>0</v>
      </c>
      <c r="G1106" s="137">
        <v>0</v>
      </c>
      <c r="H1106" s="137" t="s">
        <v>71</v>
      </c>
    </row>
    <row r="1107" spans="1:8" ht="15.75">
      <c r="A1107" s="421"/>
      <c r="B1107" s="422"/>
      <c r="C1107" s="84" t="s">
        <v>35</v>
      </c>
      <c r="D1107" s="137">
        <v>0</v>
      </c>
      <c r="E1107" s="137">
        <v>0</v>
      </c>
      <c r="F1107" s="129">
        <v>0</v>
      </c>
      <c r="G1107" s="137">
        <v>0</v>
      </c>
      <c r="H1107" s="137" t="s">
        <v>71</v>
      </c>
    </row>
    <row r="1108" spans="1:8" ht="15.75">
      <c r="A1108" s="416" t="s">
        <v>122</v>
      </c>
      <c r="B1108" s="417" t="s">
        <v>109</v>
      </c>
      <c r="C1108" s="80" t="s">
        <v>113</v>
      </c>
      <c r="D1108" s="168">
        <v>2463</v>
      </c>
      <c r="E1108" s="126">
        <v>100</v>
      </c>
      <c r="F1108" s="116">
        <v>2136.9</v>
      </c>
      <c r="G1108" s="168">
        <v>100</v>
      </c>
      <c r="H1108" s="168">
        <f>F1108/D1108*100-100</f>
        <v>-13.239951278928132</v>
      </c>
    </row>
    <row r="1109" spans="1:8" ht="31.5">
      <c r="A1109" s="416"/>
      <c r="B1109" s="417"/>
      <c r="C1109" s="77" t="s">
        <v>33</v>
      </c>
      <c r="D1109" s="168">
        <v>2463</v>
      </c>
      <c r="E1109" s="126">
        <v>100</v>
      </c>
      <c r="F1109" s="116">
        <v>2136.9</v>
      </c>
      <c r="G1109" s="168">
        <v>100</v>
      </c>
      <c r="H1109" s="168">
        <f>F1109/D1109*100-100</f>
        <v>-13.239951278928132</v>
      </c>
    </row>
    <row r="1110" spans="1:8" ht="15.75">
      <c r="A1110" s="416"/>
      <c r="B1110" s="417"/>
      <c r="C1110" s="77" t="s">
        <v>17</v>
      </c>
      <c r="D1110" s="126">
        <v>0</v>
      </c>
      <c r="E1110" s="126">
        <v>0</v>
      </c>
      <c r="F1110" s="128">
        <v>0</v>
      </c>
      <c r="G1110" s="126">
        <v>0</v>
      </c>
      <c r="H1110" s="126" t="s">
        <v>71</v>
      </c>
    </row>
    <row r="1111" spans="1:8" ht="15.75">
      <c r="A1111" s="416"/>
      <c r="B1111" s="417"/>
      <c r="C1111" s="77" t="s">
        <v>34</v>
      </c>
      <c r="D1111" s="126">
        <v>0</v>
      </c>
      <c r="E1111" s="126">
        <v>0</v>
      </c>
      <c r="F1111" s="128">
        <v>0</v>
      </c>
      <c r="G1111" s="126">
        <v>0</v>
      </c>
      <c r="H1111" s="126" t="s">
        <v>71</v>
      </c>
    </row>
    <row r="1112" spans="1:8" ht="15.75">
      <c r="A1112" s="416"/>
      <c r="B1112" s="417"/>
      <c r="C1112" s="77" t="s">
        <v>35</v>
      </c>
      <c r="D1112" s="126">
        <v>0</v>
      </c>
      <c r="E1112" s="126">
        <v>0</v>
      </c>
      <c r="F1112" s="128">
        <v>0</v>
      </c>
      <c r="G1112" s="126">
        <v>0</v>
      </c>
      <c r="H1112" s="126" t="s">
        <v>71</v>
      </c>
    </row>
    <row r="1113" spans="1:8" ht="15.75">
      <c r="A1113" s="421" t="s">
        <v>568</v>
      </c>
      <c r="B1113" s="422" t="s">
        <v>124</v>
      </c>
      <c r="C1113" s="81" t="s">
        <v>113</v>
      </c>
      <c r="D1113" s="169">
        <v>2462</v>
      </c>
      <c r="E1113" s="137">
        <v>100</v>
      </c>
      <c r="F1113" s="148">
        <v>2136.9</v>
      </c>
      <c r="G1113" s="169">
        <v>100</v>
      </c>
      <c r="H1113" s="169">
        <f>F1113/D1113*100-100</f>
        <v>-13.204711616571885</v>
      </c>
    </row>
    <row r="1114" spans="1:8" ht="31.5">
      <c r="A1114" s="421"/>
      <c r="B1114" s="422"/>
      <c r="C1114" s="84" t="s">
        <v>33</v>
      </c>
      <c r="D1114" s="169">
        <v>2462</v>
      </c>
      <c r="E1114" s="137">
        <v>100</v>
      </c>
      <c r="F1114" s="148">
        <v>2136.9</v>
      </c>
      <c r="G1114" s="169">
        <v>100</v>
      </c>
      <c r="H1114" s="169">
        <f>F1114/D1114*100-100</f>
        <v>-13.204711616571885</v>
      </c>
    </row>
    <row r="1115" spans="1:8" ht="15.75">
      <c r="A1115" s="421"/>
      <c r="B1115" s="422"/>
      <c r="C1115" s="84" t="s">
        <v>17</v>
      </c>
      <c r="D1115" s="137">
        <v>0</v>
      </c>
      <c r="E1115" s="137">
        <v>0</v>
      </c>
      <c r="F1115" s="129">
        <v>0</v>
      </c>
      <c r="G1115" s="137">
        <v>0</v>
      </c>
      <c r="H1115" s="137" t="s">
        <v>71</v>
      </c>
    </row>
    <row r="1116" spans="1:8" ht="15.75">
      <c r="A1116" s="421"/>
      <c r="B1116" s="422"/>
      <c r="C1116" s="84" t="s">
        <v>34</v>
      </c>
      <c r="D1116" s="137">
        <v>0</v>
      </c>
      <c r="E1116" s="137">
        <v>0</v>
      </c>
      <c r="F1116" s="129">
        <v>0</v>
      </c>
      <c r="G1116" s="137">
        <v>0</v>
      </c>
      <c r="H1116" s="137" t="s">
        <v>71</v>
      </c>
    </row>
    <row r="1117" spans="1:8" ht="15.75">
      <c r="A1117" s="421"/>
      <c r="B1117" s="422"/>
      <c r="C1117" s="84" t="s">
        <v>35</v>
      </c>
      <c r="D1117" s="137">
        <v>0</v>
      </c>
      <c r="E1117" s="137">
        <v>0</v>
      </c>
      <c r="F1117" s="129">
        <v>0</v>
      </c>
      <c r="G1117" s="137">
        <v>0</v>
      </c>
      <c r="H1117" s="137" t="s">
        <v>71</v>
      </c>
    </row>
    <row r="1118" spans="1:8" ht="15.75">
      <c r="A1118" s="421" t="s">
        <v>569</v>
      </c>
      <c r="B1118" s="422" t="s">
        <v>123</v>
      </c>
      <c r="C1118" s="81" t="s">
        <v>113</v>
      </c>
      <c r="D1118" s="169">
        <v>1</v>
      </c>
      <c r="E1118" s="169">
        <v>100</v>
      </c>
      <c r="F1118" s="148">
        <v>0</v>
      </c>
      <c r="G1118" s="169">
        <v>0</v>
      </c>
      <c r="H1118" s="169">
        <v>-100</v>
      </c>
    </row>
    <row r="1119" spans="1:8" ht="31.5">
      <c r="A1119" s="421"/>
      <c r="B1119" s="422"/>
      <c r="C1119" s="84" t="s">
        <v>33</v>
      </c>
      <c r="D1119" s="169">
        <v>1</v>
      </c>
      <c r="E1119" s="169">
        <v>100</v>
      </c>
      <c r="F1119" s="148">
        <v>0</v>
      </c>
      <c r="G1119" s="169">
        <v>0</v>
      </c>
      <c r="H1119" s="169">
        <v>-100</v>
      </c>
    </row>
    <row r="1120" spans="1:8" ht="15.75">
      <c r="A1120" s="421"/>
      <c r="B1120" s="422"/>
      <c r="C1120" s="84" t="s">
        <v>17</v>
      </c>
      <c r="D1120" s="137">
        <v>0</v>
      </c>
      <c r="E1120" s="137">
        <v>0</v>
      </c>
      <c r="F1120" s="129">
        <v>0</v>
      </c>
      <c r="G1120" s="137">
        <v>0</v>
      </c>
      <c r="H1120" s="137" t="s">
        <v>71</v>
      </c>
    </row>
    <row r="1121" spans="1:8" ht="15.75">
      <c r="A1121" s="421"/>
      <c r="B1121" s="422"/>
      <c r="C1121" s="84" t="s">
        <v>34</v>
      </c>
      <c r="D1121" s="137">
        <v>0</v>
      </c>
      <c r="E1121" s="137">
        <v>0</v>
      </c>
      <c r="F1121" s="129">
        <v>0</v>
      </c>
      <c r="G1121" s="137">
        <v>0</v>
      </c>
      <c r="H1121" s="137" t="s">
        <v>71</v>
      </c>
    </row>
    <row r="1122" spans="1:8" ht="15.75">
      <c r="A1122" s="421"/>
      <c r="B1122" s="422"/>
      <c r="C1122" s="84" t="s">
        <v>35</v>
      </c>
      <c r="D1122" s="137">
        <v>0</v>
      </c>
      <c r="E1122" s="137">
        <v>0</v>
      </c>
      <c r="F1122" s="129">
        <v>0</v>
      </c>
      <c r="G1122" s="137">
        <v>0</v>
      </c>
      <c r="H1122" s="137" t="s">
        <v>71</v>
      </c>
    </row>
    <row r="1123" spans="1:8" ht="15.75">
      <c r="A1123" s="416" t="s">
        <v>125</v>
      </c>
      <c r="B1123" s="417" t="s">
        <v>110</v>
      </c>
      <c r="C1123" s="80" t="s">
        <v>113</v>
      </c>
      <c r="D1123" s="168">
        <v>130389</v>
      </c>
      <c r="E1123" s="168">
        <v>100</v>
      </c>
      <c r="F1123" s="116">
        <v>86629.4</v>
      </c>
      <c r="G1123" s="168">
        <v>100</v>
      </c>
      <c r="H1123" s="168">
        <f>F1123/D1123*100-100</f>
        <v>-33.5608065097516</v>
      </c>
    </row>
    <row r="1124" spans="1:8" ht="31.5">
      <c r="A1124" s="416"/>
      <c r="B1124" s="417"/>
      <c r="C1124" s="77" t="s">
        <v>33</v>
      </c>
      <c r="D1124" s="168">
        <v>130289</v>
      </c>
      <c r="E1124" s="168">
        <v>99.9233064138846</v>
      </c>
      <c r="F1124" s="116">
        <v>86581.9</v>
      </c>
      <c r="G1124" s="168">
        <v>99.92917044968127</v>
      </c>
      <c r="H1124" s="168">
        <f>F1124/D1124*100-100</f>
        <v>-33.54627021467661</v>
      </c>
    </row>
    <row r="1125" spans="1:8" ht="15.75">
      <c r="A1125" s="416"/>
      <c r="B1125" s="417"/>
      <c r="C1125" s="77" t="s">
        <v>17</v>
      </c>
      <c r="D1125" s="126">
        <v>0</v>
      </c>
      <c r="E1125" s="126">
        <v>0</v>
      </c>
      <c r="F1125" s="128">
        <v>0</v>
      </c>
      <c r="G1125" s="126">
        <v>0</v>
      </c>
      <c r="H1125" s="168" t="s">
        <v>71</v>
      </c>
    </row>
    <row r="1126" spans="1:8" ht="15.75">
      <c r="A1126" s="416"/>
      <c r="B1126" s="417"/>
      <c r="C1126" s="77" t="s">
        <v>34</v>
      </c>
      <c r="D1126" s="168">
        <v>100</v>
      </c>
      <c r="E1126" s="168">
        <v>0.07669358611539318</v>
      </c>
      <c r="F1126" s="116">
        <v>47.5</v>
      </c>
      <c r="G1126" s="168">
        <v>0.07082955031873298</v>
      </c>
      <c r="H1126" s="168">
        <f>F1126/D1126*100-100</f>
        <v>-52.5</v>
      </c>
    </row>
    <row r="1127" spans="1:8" ht="15.75">
      <c r="A1127" s="416"/>
      <c r="B1127" s="417"/>
      <c r="C1127" s="77" t="s">
        <v>35</v>
      </c>
      <c r="D1127" s="126">
        <v>0</v>
      </c>
      <c r="E1127" s="126">
        <v>0</v>
      </c>
      <c r="F1127" s="128">
        <v>0</v>
      </c>
      <c r="G1127" s="126">
        <v>0</v>
      </c>
      <c r="H1127" s="168" t="s">
        <v>71</v>
      </c>
    </row>
    <row r="1128" spans="1:8" ht="15.75">
      <c r="A1128" s="421" t="s">
        <v>570</v>
      </c>
      <c r="B1128" s="422" t="s">
        <v>130</v>
      </c>
      <c r="C1128" s="81" t="s">
        <v>113</v>
      </c>
      <c r="D1128" s="169">
        <v>128357</v>
      </c>
      <c r="E1128" s="169">
        <v>100</v>
      </c>
      <c r="F1128" s="148">
        <v>86113.9</v>
      </c>
      <c r="G1128" s="169">
        <v>100</v>
      </c>
      <c r="H1128" s="169">
        <f>F1128/D1128*100-100</f>
        <v>-32.91063206525551</v>
      </c>
    </row>
    <row r="1129" spans="1:8" ht="31.5">
      <c r="A1129" s="421"/>
      <c r="B1129" s="422"/>
      <c r="C1129" s="84" t="s">
        <v>33</v>
      </c>
      <c r="D1129" s="169">
        <v>128357</v>
      </c>
      <c r="E1129" s="169">
        <v>100</v>
      </c>
      <c r="F1129" s="148">
        <v>86113.9</v>
      </c>
      <c r="G1129" s="169">
        <v>100</v>
      </c>
      <c r="H1129" s="169">
        <f>F1129/D1129*100-100</f>
        <v>-32.91063206525551</v>
      </c>
    </row>
    <row r="1130" spans="1:8" ht="15.75">
      <c r="A1130" s="421"/>
      <c r="B1130" s="422"/>
      <c r="C1130" s="84" t="s">
        <v>17</v>
      </c>
      <c r="D1130" s="137">
        <v>0</v>
      </c>
      <c r="E1130" s="137">
        <v>0</v>
      </c>
      <c r="F1130" s="129">
        <v>0</v>
      </c>
      <c r="G1130" s="137">
        <v>0</v>
      </c>
      <c r="H1130" s="137" t="s">
        <v>71</v>
      </c>
    </row>
    <row r="1131" spans="1:8" ht="15.75">
      <c r="A1131" s="421"/>
      <c r="B1131" s="422"/>
      <c r="C1131" s="84" t="s">
        <v>34</v>
      </c>
      <c r="D1131" s="137">
        <v>0</v>
      </c>
      <c r="E1131" s="137">
        <v>0</v>
      </c>
      <c r="F1131" s="129">
        <v>0</v>
      </c>
      <c r="G1131" s="137">
        <v>0</v>
      </c>
      <c r="H1131" s="137" t="s">
        <v>71</v>
      </c>
    </row>
    <row r="1132" spans="1:8" ht="15.75">
      <c r="A1132" s="421"/>
      <c r="B1132" s="422"/>
      <c r="C1132" s="84" t="s">
        <v>35</v>
      </c>
      <c r="D1132" s="137">
        <v>0</v>
      </c>
      <c r="E1132" s="137">
        <v>0</v>
      </c>
      <c r="F1132" s="129">
        <v>0</v>
      </c>
      <c r="G1132" s="137">
        <v>0</v>
      </c>
      <c r="H1132" s="137" t="s">
        <v>71</v>
      </c>
    </row>
    <row r="1133" spans="1:8" ht="15.75" customHeight="1" hidden="1">
      <c r="A1133" s="421" t="s">
        <v>571</v>
      </c>
      <c r="B1133" s="422" t="s">
        <v>128</v>
      </c>
      <c r="C1133" s="81" t="s">
        <v>113</v>
      </c>
      <c r="D1133" s="137">
        <v>0</v>
      </c>
      <c r="E1133" s="137">
        <v>0</v>
      </c>
      <c r="F1133" s="129">
        <v>0</v>
      </c>
      <c r="G1133" s="137">
        <v>0</v>
      </c>
      <c r="H1133" s="137">
        <v>0</v>
      </c>
    </row>
    <row r="1134" spans="1:8" ht="31.5" customHeight="1" hidden="1">
      <c r="A1134" s="421"/>
      <c r="B1134" s="422"/>
      <c r="C1134" s="84" t="s">
        <v>33</v>
      </c>
      <c r="D1134" s="137">
        <v>0</v>
      </c>
      <c r="E1134" s="137">
        <v>0</v>
      </c>
      <c r="F1134" s="129">
        <v>0</v>
      </c>
      <c r="G1134" s="137">
        <v>0</v>
      </c>
      <c r="H1134" s="137">
        <v>0</v>
      </c>
    </row>
    <row r="1135" spans="1:8" ht="15.75" customHeight="1" hidden="1">
      <c r="A1135" s="421"/>
      <c r="B1135" s="422"/>
      <c r="C1135" s="84" t="s">
        <v>17</v>
      </c>
      <c r="D1135" s="137">
        <v>0</v>
      </c>
      <c r="E1135" s="137">
        <v>0</v>
      </c>
      <c r="F1135" s="129">
        <v>0</v>
      </c>
      <c r="G1135" s="137">
        <v>0</v>
      </c>
      <c r="H1135" s="137">
        <v>0</v>
      </c>
    </row>
    <row r="1136" spans="1:8" ht="15.75" customHeight="1" hidden="1">
      <c r="A1136" s="421"/>
      <c r="B1136" s="422"/>
      <c r="C1136" s="84" t="s">
        <v>34</v>
      </c>
      <c r="D1136" s="137">
        <v>0</v>
      </c>
      <c r="E1136" s="137">
        <v>0</v>
      </c>
      <c r="F1136" s="129">
        <v>0</v>
      </c>
      <c r="G1136" s="137">
        <v>0</v>
      </c>
      <c r="H1136" s="137">
        <v>0</v>
      </c>
    </row>
    <row r="1137" spans="1:8" ht="15.75" customHeight="1" hidden="1">
      <c r="A1137" s="421"/>
      <c r="B1137" s="422"/>
      <c r="C1137" s="84" t="s">
        <v>35</v>
      </c>
      <c r="D1137" s="137">
        <v>0</v>
      </c>
      <c r="E1137" s="137">
        <v>0</v>
      </c>
      <c r="F1137" s="129">
        <v>0</v>
      </c>
      <c r="G1137" s="137">
        <v>0</v>
      </c>
      <c r="H1137" s="137">
        <v>0</v>
      </c>
    </row>
    <row r="1138" spans="1:8" ht="15.75">
      <c r="A1138" s="421" t="s">
        <v>571</v>
      </c>
      <c r="B1138" s="422" t="s">
        <v>129</v>
      </c>
      <c r="C1138" s="81" t="s">
        <v>113</v>
      </c>
      <c r="D1138" s="169">
        <v>708</v>
      </c>
      <c r="E1138" s="169">
        <v>100</v>
      </c>
      <c r="F1138" s="148">
        <v>468</v>
      </c>
      <c r="G1138" s="169">
        <v>100</v>
      </c>
      <c r="H1138" s="169">
        <f>F1138/D1138*100-100</f>
        <v>-33.89830508474576</v>
      </c>
    </row>
    <row r="1139" spans="1:8" ht="31.5">
      <c r="A1139" s="421"/>
      <c r="B1139" s="422"/>
      <c r="C1139" s="84" t="s">
        <v>33</v>
      </c>
      <c r="D1139" s="169">
        <v>708</v>
      </c>
      <c r="E1139" s="169">
        <v>100</v>
      </c>
      <c r="F1139" s="148">
        <v>468</v>
      </c>
      <c r="G1139" s="169">
        <v>100</v>
      </c>
      <c r="H1139" s="169">
        <f>F1139/D1139*100-100</f>
        <v>-33.89830508474576</v>
      </c>
    </row>
    <row r="1140" spans="1:8" ht="15.75">
      <c r="A1140" s="421"/>
      <c r="B1140" s="422"/>
      <c r="C1140" s="84" t="s">
        <v>17</v>
      </c>
      <c r="D1140" s="137">
        <v>0</v>
      </c>
      <c r="E1140" s="137">
        <v>0</v>
      </c>
      <c r="F1140" s="129">
        <v>0</v>
      </c>
      <c r="G1140" s="137">
        <v>0</v>
      </c>
      <c r="H1140" s="137" t="s">
        <v>71</v>
      </c>
    </row>
    <row r="1141" spans="1:8" ht="15.75">
      <c r="A1141" s="421"/>
      <c r="B1141" s="422"/>
      <c r="C1141" s="84" t="s">
        <v>34</v>
      </c>
      <c r="D1141" s="137">
        <v>0</v>
      </c>
      <c r="E1141" s="137">
        <v>0</v>
      </c>
      <c r="F1141" s="129">
        <v>0</v>
      </c>
      <c r="G1141" s="137">
        <v>0</v>
      </c>
      <c r="H1141" s="137" t="s">
        <v>71</v>
      </c>
    </row>
    <row r="1142" spans="1:8" ht="15.75">
      <c r="A1142" s="421"/>
      <c r="B1142" s="422"/>
      <c r="C1142" s="84" t="s">
        <v>35</v>
      </c>
      <c r="D1142" s="137">
        <v>0</v>
      </c>
      <c r="E1142" s="137">
        <v>0</v>
      </c>
      <c r="F1142" s="129">
        <v>0</v>
      </c>
      <c r="G1142" s="137">
        <v>0</v>
      </c>
      <c r="H1142" s="137" t="s">
        <v>71</v>
      </c>
    </row>
    <row r="1143" spans="1:8" ht="21.75" customHeight="1">
      <c r="A1143" s="421" t="s">
        <v>572</v>
      </c>
      <c r="B1143" s="422" t="s">
        <v>127</v>
      </c>
      <c r="C1143" s="81" t="s">
        <v>113</v>
      </c>
      <c r="D1143" s="169">
        <v>100</v>
      </c>
      <c r="E1143" s="169">
        <v>100</v>
      </c>
      <c r="F1143" s="148">
        <v>47.5</v>
      </c>
      <c r="G1143" s="169">
        <v>100</v>
      </c>
      <c r="H1143" s="169">
        <f>F1143/D1143*100-100</f>
        <v>-52.5</v>
      </c>
    </row>
    <row r="1144" spans="1:8" ht="30" customHeight="1">
      <c r="A1144" s="421"/>
      <c r="B1144" s="422"/>
      <c r="C1144" s="84" t="s">
        <v>33</v>
      </c>
      <c r="D1144" s="137">
        <v>0</v>
      </c>
      <c r="E1144" s="137">
        <v>0</v>
      </c>
      <c r="F1144" s="129">
        <v>0</v>
      </c>
      <c r="G1144" s="137">
        <v>0</v>
      </c>
      <c r="H1144" s="169" t="s">
        <v>71</v>
      </c>
    </row>
    <row r="1145" spans="1:8" ht="21.75" customHeight="1">
      <c r="A1145" s="421"/>
      <c r="B1145" s="422"/>
      <c r="C1145" s="84" t="s">
        <v>17</v>
      </c>
      <c r="D1145" s="137">
        <v>0</v>
      </c>
      <c r="E1145" s="137">
        <v>0</v>
      </c>
      <c r="F1145" s="129">
        <v>0</v>
      </c>
      <c r="G1145" s="137">
        <v>0</v>
      </c>
      <c r="H1145" s="169" t="s">
        <v>71</v>
      </c>
    </row>
    <row r="1146" spans="1:8" ht="21.75" customHeight="1">
      <c r="A1146" s="421"/>
      <c r="B1146" s="422"/>
      <c r="C1146" s="84" t="s">
        <v>34</v>
      </c>
      <c r="D1146" s="169">
        <v>100</v>
      </c>
      <c r="E1146" s="169">
        <v>100</v>
      </c>
      <c r="F1146" s="148">
        <v>47.5</v>
      </c>
      <c r="G1146" s="169">
        <v>100</v>
      </c>
      <c r="H1146" s="169">
        <f>F1146/D1146*100-100</f>
        <v>-52.5</v>
      </c>
    </row>
    <row r="1147" spans="1:8" ht="21.75" customHeight="1">
      <c r="A1147" s="421"/>
      <c r="B1147" s="422"/>
      <c r="C1147" s="84" t="s">
        <v>35</v>
      </c>
      <c r="D1147" s="137">
        <v>0</v>
      </c>
      <c r="E1147" s="137">
        <v>0</v>
      </c>
      <c r="F1147" s="129">
        <v>0</v>
      </c>
      <c r="G1147" s="137">
        <v>0</v>
      </c>
      <c r="H1147" s="137" t="s">
        <v>71</v>
      </c>
    </row>
    <row r="1148" spans="1:8" ht="15.75">
      <c r="A1148" s="421" t="s">
        <v>573</v>
      </c>
      <c r="B1148" s="422" t="s">
        <v>126</v>
      </c>
      <c r="C1148" s="81" t="s">
        <v>113</v>
      </c>
      <c r="D1148" s="169">
        <v>1224</v>
      </c>
      <c r="E1148" s="169">
        <v>100</v>
      </c>
      <c r="F1148" s="148">
        <v>0</v>
      </c>
      <c r="G1148" s="169">
        <v>0</v>
      </c>
      <c r="H1148" s="169">
        <f>F1148/D1148*100-100</f>
        <v>-100</v>
      </c>
    </row>
    <row r="1149" spans="1:8" ht="31.5">
      <c r="A1149" s="421"/>
      <c r="B1149" s="422"/>
      <c r="C1149" s="84" t="s">
        <v>33</v>
      </c>
      <c r="D1149" s="169">
        <v>1224</v>
      </c>
      <c r="E1149" s="169">
        <v>100</v>
      </c>
      <c r="F1149" s="148">
        <v>0</v>
      </c>
      <c r="G1149" s="169">
        <v>0</v>
      </c>
      <c r="H1149" s="169">
        <f>F1149/D1149*100-100</f>
        <v>-100</v>
      </c>
    </row>
    <row r="1150" spans="1:8" ht="15.75">
      <c r="A1150" s="421"/>
      <c r="B1150" s="422"/>
      <c r="C1150" s="84" t="s">
        <v>17</v>
      </c>
      <c r="D1150" s="137">
        <v>0</v>
      </c>
      <c r="E1150" s="137">
        <v>0</v>
      </c>
      <c r="F1150" s="129">
        <v>0</v>
      </c>
      <c r="G1150" s="137">
        <v>0</v>
      </c>
      <c r="H1150" s="137" t="s">
        <v>71</v>
      </c>
    </row>
    <row r="1151" spans="1:8" ht="15.75">
      <c r="A1151" s="421"/>
      <c r="B1151" s="422"/>
      <c r="C1151" s="84" t="s">
        <v>34</v>
      </c>
      <c r="D1151" s="137">
        <v>0</v>
      </c>
      <c r="E1151" s="137">
        <v>0</v>
      </c>
      <c r="F1151" s="129">
        <v>0</v>
      </c>
      <c r="G1151" s="137">
        <v>0</v>
      </c>
      <c r="H1151" s="137" t="s">
        <v>71</v>
      </c>
    </row>
    <row r="1152" spans="1:8" ht="15.75">
      <c r="A1152" s="421"/>
      <c r="B1152" s="422"/>
      <c r="C1152" s="84" t="s">
        <v>35</v>
      </c>
      <c r="D1152" s="137">
        <v>0</v>
      </c>
      <c r="E1152" s="137">
        <v>0</v>
      </c>
      <c r="F1152" s="129">
        <v>0</v>
      </c>
      <c r="G1152" s="137">
        <v>0</v>
      </c>
      <c r="H1152" s="137" t="s">
        <v>71</v>
      </c>
    </row>
    <row r="1153" spans="1:8" ht="15.75">
      <c r="A1153" s="416" t="s">
        <v>131</v>
      </c>
      <c r="B1153" s="417" t="s">
        <v>111</v>
      </c>
      <c r="C1153" s="80" t="s">
        <v>113</v>
      </c>
      <c r="D1153" s="168">
        <v>39255</v>
      </c>
      <c r="E1153" s="168">
        <v>100</v>
      </c>
      <c r="F1153" s="116">
        <v>28691.3</v>
      </c>
      <c r="G1153" s="168">
        <v>100</v>
      </c>
      <c r="H1153" s="168">
        <f>F1153/D1153*100-100</f>
        <v>-26.910457266590242</v>
      </c>
    </row>
    <row r="1154" spans="1:8" ht="31.5">
      <c r="A1154" s="416"/>
      <c r="B1154" s="417"/>
      <c r="C1154" s="77" t="s">
        <v>33</v>
      </c>
      <c r="D1154" s="168">
        <v>39255</v>
      </c>
      <c r="E1154" s="168">
        <v>100</v>
      </c>
      <c r="F1154" s="116">
        <v>28691.3</v>
      </c>
      <c r="G1154" s="168">
        <v>100</v>
      </c>
      <c r="H1154" s="168">
        <f>F1154/D1154*100-100</f>
        <v>-26.910457266590242</v>
      </c>
    </row>
    <row r="1155" spans="1:8" ht="15.75">
      <c r="A1155" s="416"/>
      <c r="B1155" s="417"/>
      <c r="C1155" s="77" t="s">
        <v>17</v>
      </c>
      <c r="D1155" s="126">
        <v>0</v>
      </c>
      <c r="E1155" s="126">
        <v>0</v>
      </c>
      <c r="F1155" s="128">
        <v>0</v>
      </c>
      <c r="G1155" s="126">
        <v>0</v>
      </c>
      <c r="H1155" s="126" t="s">
        <v>71</v>
      </c>
    </row>
    <row r="1156" spans="1:8" ht="15.75">
      <c r="A1156" s="416"/>
      <c r="B1156" s="417"/>
      <c r="C1156" s="77" t="s">
        <v>34</v>
      </c>
      <c r="D1156" s="126">
        <v>0</v>
      </c>
      <c r="E1156" s="126">
        <v>0</v>
      </c>
      <c r="F1156" s="128">
        <v>0</v>
      </c>
      <c r="G1156" s="126">
        <v>0</v>
      </c>
      <c r="H1156" s="126" t="s">
        <v>71</v>
      </c>
    </row>
    <row r="1157" spans="1:8" ht="15.75">
      <c r="A1157" s="416"/>
      <c r="B1157" s="417"/>
      <c r="C1157" s="77" t="s">
        <v>35</v>
      </c>
      <c r="D1157" s="126">
        <v>0</v>
      </c>
      <c r="E1157" s="126">
        <v>0</v>
      </c>
      <c r="F1157" s="128">
        <v>0</v>
      </c>
      <c r="G1157" s="126">
        <v>0</v>
      </c>
      <c r="H1157" s="126" t="s">
        <v>71</v>
      </c>
    </row>
    <row r="1158" spans="1:8" ht="15.75">
      <c r="A1158" s="421" t="s">
        <v>574</v>
      </c>
      <c r="B1158" s="422" t="s">
        <v>132</v>
      </c>
      <c r="C1158" s="81" t="s">
        <v>113</v>
      </c>
      <c r="D1158" s="169">
        <v>10985</v>
      </c>
      <c r="E1158" s="169">
        <v>100</v>
      </c>
      <c r="F1158" s="148">
        <v>8841.5</v>
      </c>
      <c r="G1158" s="169">
        <v>100</v>
      </c>
      <c r="H1158" s="169">
        <f>F1158/D1158*100-100</f>
        <v>-19.512972234865728</v>
      </c>
    </row>
    <row r="1159" spans="1:8" ht="31.5">
      <c r="A1159" s="421"/>
      <c r="B1159" s="422"/>
      <c r="C1159" s="84" t="s">
        <v>33</v>
      </c>
      <c r="D1159" s="169">
        <v>10985</v>
      </c>
      <c r="E1159" s="169">
        <v>100</v>
      </c>
      <c r="F1159" s="148">
        <v>8841.5</v>
      </c>
      <c r="G1159" s="169">
        <v>100</v>
      </c>
      <c r="H1159" s="169">
        <f>F1159/D1159*100-100</f>
        <v>-19.512972234865728</v>
      </c>
    </row>
    <row r="1160" spans="1:8" ht="15.75">
      <c r="A1160" s="421"/>
      <c r="B1160" s="422"/>
      <c r="C1160" s="84" t="s">
        <v>17</v>
      </c>
      <c r="D1160" s="137">
        <v>0</v>
      </c>
      <c r="E1160" s="137">
        <v>0</v>
      </c>
      <c r="F1160" s="129">
        <v>0</v>
      </c>
      <c r="G1160" s="137">
        <v>0</v>
      </c>
      <c r="H1160" s="137" t="s">
        <v>71</v>
      </c>
    </row>
    <row r="1161" spans="1:8" ht="15.75">
      <c r="A1161" s="421"/>
      <c r="B1161" s="422"/>
      <c r="C1161" s="84" t="s">
        <v>34</v>
      </c>
      <c r="D1161" s="137">
        <v>0</v>
      </c>
      <c r="E1161" s="137">
        <v>0</v>
      </c>
      <c r="F1161" s="129">
        <v>0</v>
      </c>
      <c r="G1161" s="137">
        <v>0</v>
      </c>
      <c r="H1161" s="137" t="s">
        <v>71</v>
      </c>
    </row>
    <row r="1162" spans="1:8" ht="15.75">
      <c r="A1162" s="421"/>
      <c r="B1162" s="422"/>
      <c r="C1162" s="84" t="s">
        <v>35</v>
      </c>
      <c r="D1162" s="137">
        <v>0</v>
      </c>
      <c r="E1162" s="137">
        <v>0</v>
      </c>
      <c r="F1162" s="129">
        <v>0</v>
      </c>
      <c r="G1162" s="137">
        <v>0</v>
      </c>
      <c r="H1162" s="137" t="s">
        <v>71</v>
      </c>
    </row>
    <row r="1163" spans="1:8" ht="15.75">
      <c r="A1163" s="421" t="s">
        <v>575</v>
      </c>
      <c r="B1163" s="422" t="s">
        <v>133</v>
      </c>
      <c r="C1163" s="81" t="s">
        <v>113</v>
      </c>
      <c r="D1163" s="169">
        <v>28270</v>
      </c>
      <c r="E1163" s="169">
        <v>100</v>
      </c>
      <c r="F1163" s="148">
        <v>19849.8</v>
      </c>
      <c r="G1163" s="169">
        <v>100</v>
      </c>
      <c r="H1163" s="169">
        <f>F1163/D1163*100-100</f>
        <v>-29.784931022285107</v>
      </c>
    </row>
    <row r="1164" spans="1:8" ht="31.5">
      <c r="A1164" s="421"/>
      <c r="B1164" s="422"/>
      <c r="C1164" s="84" t="s">
        <v>33</v>
      </c>
      <c r="D1164" s="169">
        <v>28270</v>
      </c>
      <c r="E1164" s="169">
        <v>100</v>
      </c>
      <c r="F1164" s="148">
        <v>19849.8</v>
      </c>
      <c r="G1164" s="169">
        <v>100</v>
      </c>
      <c r="H1164" s="169">
        <f>F1164/D1164*100-100</f>
        <v>-29.784931022285107</v>
      </c>
    </row>
    <row r="1165" spans="1:8" ht="15.75">
      <c r="A1165" s="421"/>
      <c r="B1165" s="422"/>
      <c r="C1165" s="84" t="s">
        <v>17</v>
      </c>
      <c r="D1165" s="137">
        <v>0</v>
      </c>
      <c r="E1165" s="137">
        <v>0</v>
      </c>
      <c r="F1165" s="129">
        <v>0</v>
      </c>
      <c r="G1165" s="137">
        <v>0</v>
      </c>
      <c r="H1165" s="137" t="s">
        <v>71</v>
      </c>
    </row>
    <row r="1166" spans="1:8" ht="15.75">
      <c r="A1166" s="421"/>
      <c r="B1166" s="422"/>
      <c r="C1166" s="84" t="s">
        <v>34</v>
      </c>
      <c r="D1166" s="137">
        <v>0</v>
      </c>
      <c r="E1166" s="137">
        <v>0</v>
      </c>
      <c r="F1166" s="129">
        <v>0</v>
      </c>
      <c r="G1166" s="137">
        <v>0</v>
      </c>
      <c r="H1166" s="137" t="s">
        <v>71</v>
      </c>
    </row>
    <row r="1167" spans="1:8" ht="15.75">
      <c r="A1167" s="421"/>
      <c r="B1167" s="422"/>
      <c r="C1167" s="84" t="s">
        <v>35</v>
      </c>
      <c r="D1167" s="137">
        <v>0</v>
      </c>
      <c r="E1167" s="137">
        <v>0</v>
      </c>
      <c r="F1167" s="129">
        <v>0</v>
      </c>
      <c r="G1167" s="137">
        <v>0</v>
      </c>
      <c r="H1167" s="137" t="s">
        <v>71</v>
      </c>
    </row>
    <row r="1168" spans="1:8" s="66" customFormat="1" ht="19.5" customHeight="1">
      <c r="A1168" s="432">
        <v>10</v>
      </c>
      <c r="B1168" s="506" t="s">
        <v>991</v>
      </c>
      <c r="C1168" s="185" t="s">
        <v>113</v>
      </c>
      <c r="D1168" s="119">
        <v>93962</v>
      </c>
      <c r="E1168" s="119">
        <v>100</v>
      </c>
      <c r="F1168" s="119">
        <v>52528.617</v>
      </c>
      <c r="G1168" s="119">
        <v>100</v>
      </c>
      <c r="H1168" s="119">
        <v>-44.1</v>
      </c>
    </row>
    <row r="1169" spans="1:8" s="66" customFormat="1" ht="30.75" customHeight="1">
      <c r="A1169" s="432"/>
      <c r="B1169" s="507"/>
      <c r="C1169" s="185" t="s">
        <v>33</v>
      </c>
      <c r="D1169" s="119">
        <v>93962</v>
      </c>
      <c r="E1169" s="119">
        <v>100</v>
      </c>
      <c r="F1169" s="119">
        <v>52528.617</v>
      </c>
      <c r="G1169" s="119">
        <v>100</v>
      </c>
      <c r="H1169" s="119">
        <v>-44.1</v>
      </c>
    </row>
    <row r="1170" spans="1:8" s="66" customFormat="1" ht="18" customHeight="1">
      <c r="A1170" s="432"/>
      <c r="B1170" s="507"/>
      <c r="C1170" s="185" t="s">
        <v>17</v>
      </c>
      <c r="D1170" s="119">
        <v>0</v>
      </c>
      <c r="E1170" s="119">
        <v>0</v>
      </c>
      <c r="F1170" s="119">
        <v>0</v>
      </c>
      <c r="G1170" s="119">
        <v>0</v>
      </c>
      <c r="H1170" s="119">
        <v>0</v>
      </c>
    </row>
    <row r="1171" spans="1:8" s="66" customFormat="1" ht="18" customHeight="1">
      <c r="A1171" s="432"/>
      <c r="B1171" s="507"/>
      <c r="C1171" s="185" t="s">
        <v>34</v>
      </c>
      <c r="D1171" s="119">
        <v>0</v>
      </c>
      <c r="E1171" s="119">
        <v>0</v>
      </c>
      <c r="F1171" s="119">
        <v>0</v>
      </c>
      <c r="G1171" s="119">
        <v>0</v>
      </c>
      <c r="H1171" s="119">
        <v>0</v>
      </c>
    </row>
    <row r="1172" spans="1:8" s="66" customFormat="1" ht="18" customHeight="1">
      <c r="A1172" s="432"/>
      <c r="B1172" s="508"/>
      <c r="C1172" s="185" t="s">
        <v>35</v>
      </c>
      <c r="D1172" s="119">
        <v>0</v>
      </c>
      <c r="E1172" s="119">
        <v>0</v>
      </c>
      <c r="F1172" s="119">
        <v>0</v>
      </c>
      <c r="G1172" s="119">
        <v>0</v>
      </c>
      <c r="H1172" s="119">
        <v>0</v>
      </c>
    </row>
    <row r="1173" spans="1:8" s="67" customFormat="1" ht="18.75" customHeight="1">
      <c r="A1173" s="511" t="s">
        <v>1118</v>
      </c>
      <c r="B1173" s="514" t="s">
        <v>703</v>
      </c>
      <c r="C1173" s="186" t="s">
        <v>113</v>
      </c>
      <c r="D1173" s="121">
        <v>89244</v>
      </c>
      <c r="E1173" s="121">
        <v>100</v>
      </c>
      <c r="F1173" s="121">
        <v>52528.617</v>
      </c>
      <c r="G1173" s="121">
        <v>100</v>
      </c>
      <c r="H1173" s="121">
        <v>41.14</v>
      </c>
    </row>
    <row r="1174" spans="1:8" s="67" customFormat="1" ht="32.25" customHeight="1">
      <c r="A1174" s="512"/>
      <c r="B1174" s="515"/>
      <c r="C1174" s="187" t="s">
        <v>33</v>
      </c>
      <c r="D1174" s="121">
        <v>89244</v>
      </c>
      <c r="E1174" s="121">
        <v>100</v>
      </c>
      <c r="F1174" s="121">
        <v>52528.617</v>
      </c>
      <c r="G1174" s="121">
        <v>100</v>
      </c>
      <c r="H1174" s="121">
        <v>41.14</v>
      </c>
    </row>
    <row r="1175" spans="1:8" s="67" customFormat="1" ht="18.75" customHeight="1">
      <c r="A1175" s="512"/>
      <c r="B1175" s="515"/>
      <c r="C1175" s="187" t="s">
        <v>17</v>
      </c>
      <c r="D1175" s="121">
        <v>0</v>
      </c>
      <c r="E1175" s="121">
        <v>0</v>
      </c>
      <c r="F1175" s="121">
        <v>0</v>
      </c>
      <c r="G1175" s="121">
        <v>0</v>
      </c>
      <c r="H1175" s="121">
        <v>0</v>
      </c>
    </row>
    <row r="1176" spans="1:8" s="67" customFormat="1" ht="18.75" customHeight="1">
      <c r="A1176" s="512"/>
      <c r="B1176" s="515"/>
      <c r="C1176" s="187" t="s">
        <v>34</v>
      </c>
      <c r="D1176" s="121">
        <v>0</v>
      </c>
      <c r="E1176" s="121">
        <v>0</v>
      </c>
      <c r="F1176" s="121">
        <v>0</v>
      </c>
      <c r="G1176" s="121">
        <v>0</v>
      </c>
      <c r="H1176" s="121">
        <v>0</v>
      </c>
    </row>
    <row r="1177" spans="1:8" s="67" customFormat="1" ht="18.75" customHeight="1">
      <c r="A1177" s="513"/>
      <c r="B1177" s="516"/>
      <c r="C1177" s="187" t="s">
        <v>35</v>
      </c>
      <c r="D1177" s="121">
        <v>0</v>
      </c>
      <c r="E1177" s="121">
        <v>0</v>
      </c>
      <c r="F1177" s="121">
        <v>0</v>
      </c>
      <c r="G1177" s="121">
        <v>0</v>
      </c>
      <c r="H1177" s="121">
        <v>0</v>
      </c>
    </row>
    <row r="1178" spans="1:8" s="66" customFormat="1" ht="18.75" customHeight="1">
      <c r="A1178" s="425" t="s">
        <v>1119</v>
      </c>
      <c r="B1178" s="428" t="s">
        <v>1120</v>
      </c>
      <c r="C1178" s="110" t="s">
        <v>113</v>
      </c>
      <c r="D1178" s="113">
        <v>89244</v>
      </c>
      <c r="E1178" s="113">
        <v>100</v>
      </c>
      <c r="F1178" s="113">
        <v>52528.617</v>
      </c>
      <c r="G1178" s="113">
        <v>100</v>
      </c>
      <c r="H1178" s="113">
        <v>41.14</v>
      </c>
    </row>
    <row r="1179" spans="1:8" s="66" customFormat="1" ht="33" customHeight="1">
      <c r="A1179" s="426"/>
      <c r="B1179" s="429"/>
      <c r="C1179" s="110" t="s">
        <v>33</v>
      </c>
      <c r="D1179" s="113">
        <v>89244</v>
      </c>
      <c r="E1179" s="113">
        <v>100</v>
      </c>
      <c r="F1179" s="113">
        <v>52528.617</v>
      </c>
      <c r="G1179" s="113">
        <v>100</v>
      </c>
      <c r="H1179" s="113">
        <v>41.14</v>
      </c>
    </row>
    <row r="1180" spans="1:8" s="66" customFormat="1" ht="18.75" customHeight="1">
      <c r="A1180" s="426"/>
      <c r="B1180" s="429"/>
      <c r="C1180" s="110" t="s">
        <v>17</v>
      </c>
      <c r="D1180" s="113">
        <v>0</v>
      </c>
      <c r="E1180" s="113">
        <v>0</v>
      </c>
      <c r="F1180" s="113">
        <v>0</v>
      </c>
      <c r="G1180" s="113">
        <v>0</v>
      </c>
      <c r="H1180" s="113">
        <v>0</v>
      </c>
    </row>
    <row r="1181" spans="1:8" s="66" customFormat="1" ht="18.75" customHeight="1">
      <c r="A1181" s="426"/>
      <c r="B1181" s="429"/>
      <c r="C1181" s="110" t="s">
        <v>34</v>
      </c>
      <c r="D1181" s="113">
        <v>0</v>
      </c>
      <c r="E1181" s="113">
        <v>0</v>
      </c>
      <c r="F1181" s="113">
        <v>0</v>
      </c>
      <c r="G1181" s="113">
        <v>0</v>
      </c>
      <c r="H1181" s="113">
        <v>0</v>
      </c>
    </row>
    <row r="1182" spans="1:8" s="66" customFormat="1" ht="18.75" customHeight="1">
      <c r="A1182" s="427"/>
      <c r="B1182" s="430"/>
      <c r="C1182" s="110" t="s">
        <v>35</v>
      </c>
      <c r="D1182" s="113">
        <v>0</v>
      </c>
      <c r="E1182" s="113">
        <v>0</v>
      </c>
      <c r="F1182" s="113">
        <v>0</v>
      </c>
      <c r="G1182" s="113">
        <v>0</v>
      </c>
      <c r="H1182" s="113">
        <v>0</v>
      </c>
    </row>
    <row r="1183" spans="1:8" s="67" customFormat="1" ht="19.5" customHeight="1">
      <c r="A1183" s="511" t="s">
        <v>1121</v>
      </c>
      <c r="B1183" s="514" t="s">
        <v>704</v>
      </c>
      <c r="C1183" s="187" t="s">
        <v>12</v>
      </c>
      <c r="D1183" s="121">
        <v>4718</v>
      </c>
      <c r="E1183" s="121">
        <v>100</v>
      </c>
      <c r="F1183" s="121">
        <v>0</v>
      </c>
      <c r="G1183" s="121">
        <v>100</v>
      </c>
      <c r="H1183" s="121">
        <v>-100</v>
      </c>
    </row>
    <row r="1184" spans="1:8" s="67" customFormat="1" ht="30" customHeight="1">
      <c r="A1184" s="512"/>
      <c r="B1184" s="515"/>
      <c r="C1184" s="187" t="s">
        <v>33</v>
      </c>
      <c r="D1184" s="121">
        <v>4718</v>
      </c>
      <c r="E1184" s="121">
        <v>100</v>
      </c>
      <c r="F1184" s="121">
        <v>0</v>
      </c>
      <c r="G1184" s="121">
        <v>100</v>
      </c>
      <c r="H1184" s="121">
        <v>-100</v>
      </c>
    </row>
    <row r="1185" spans="1:8" s="67" customFormat="1" ht="18.75" customHeight="1">
      <c r="A1185" s="512"/>
      <c r="B1185" s="515"/>
      <c r="C1185" s="187" t="s">
        <v>17</v>
      </c>
      <c r="D1185" s="121">
        <v>0</v>
      </c>
      <c r="E1185" s="121">
        <v>0</v>
      </c>
      <c r="F1185" s="121">
        <v>0</v>
      </c>
      <c r="G1185" s="121">
        <v>0</v>
      </c>
      <c r="H1185" s="121">
        <v>0</v>
      </c>
    </row>
    <row r="1186" spans="1:8" s="67" customFormat="1" ht="18.75" customHeight="1">
      <c r="A1186" s="512"/>
      <c r="B1186" s="515"/>
      <c r="C1186" s="187" t="s">
        <v>34</v>
      </c>
      <c r="D1186" s="121">
        <v>0</v>
      </c>
      <c r="E1186" s="121">
        <v>0</v>
      </c>
      <c r="F1186" s="121">
        <v>0</v>
      </c>
      <c r="G1186" s="121">
        <v>0</v>
      </c>
      <c r="H1186" s="121">
        <v>0</v>
      </c>
    </row>
    <row r="1187" spans="1:8" s="67" customFormat="1" ht="20.25" customHeight="1">
      <c r="A1187" s="513"/>
      <c r="B1187" s="516"/>
      <c r="C1187" s="187" t="s">
        <v>35</v>
      </c>
      <c r="D1187" s="121">
        <v>0</v>
      </c>
      <c r="E1187" s="121">
        <v>0</v>
      </c>
      <c r="F1187" s="121">
        <v>0</v>
      </c>
      <c r="G1187" s="121">
        <v>0</v>
      </c>
      <c r="H1187" s="121">
        <v>0</v>
      </c>
    </row>
    <row r="1188" spans="1:8" s="66" customFormat="1" ht="18.75" customHeight="1">
      <c r="A1188" s="425" t="s">
        <v>1122</v>
      </c>
      <c r="B1188" s="428" t="s">
        <v>1123</v>
      </c>
      <c r="C1188" s="110" t="s">
        <v>12</v>
      </c>
      <c r="D1188" s="113">
        <v>4718</v>
      </c>
      <c r="E1188" s="113">
        <v>100</v>
      </c>
      <c r="F1188" s="113">
        <v>0</v>
      </c>
      <c r="G1188" s="113">
        <v>100</v>
      </c>
      <c r="H1188" s="113">
        <v>-100</v>
      </c>
    </row>
    <row r="1189" spans="1:8" s="66" customFormat="1" ht="32.25" customHeight="1">
      <c r="A1189" s="426"/>
      <c r="B1189" s="429"/>
      <c r="C1189" s="110" t="s">
        <v>33</v>
      </c>
      <c r="D1189" s="113">
        <v>4718</v>
      </c>
      <c r="E1189" s="113">
        <v>100</v>
      </c>
      <c r="F1189" s="113">
        <v>0</v>
      </c>
      <c r="G1189" s="113">
        <v>100</v>
      </c>
      <c r="H1189" s="113">
        <v>-100</v>
      </c>
    </row>
    <row r="1190" spans="1:8" s="66" customFormat="1" ht="18.75" customHeight="1">
      <c r="A1190" s="426"/>
      <c r="B1190" s="429"/>
      <c r="C1190" s="110" t="s">
        <v>17</v>
      </c>
      <c r="D1190" s="113">
        <v>0</v>
      </c>
      <c r="E1190" s="113">
        <v>0</v>
      </c>
      <c r="F1190" s="113">
        <v>0</v>
      </c>
      <c r="G1190" s="113">
        <v>0</v>
      </c>
      <c r="H1190" s="113">
        <v>0</v>
      </c>
    </row>
    <row r="1191" spans="1:8" s="66" customFormat="1" ht="18" customHeight="1">
      <c r="A1191" s="426"/>
      <c r="B1191" s="429"/>
      <c r="C1191" s="110" t="s">
        <v>34</v>
      </c>
      <c r="D1191" s="113">
        <v>0</v>
      </c>
      <c r="E1191" s="113">
        <v>0</v>
      </c>
      <c r="F1191" s="113">
        <v>0</v>
      </c>
      <c r="G1191" s="113">
        <v>0</v>
      </c>
      <c r="H1191" s="113">
        <v>0</v>
      </c>
    </row>
    <row r="1192" spans="1:8" s="66" customFormat="1" ht="18.75" customHeight="1">
      <c r="A1192" s="427"/>
      <c r="B1192" s="430"/>
      <c r="C1192" s="110" t="s">
        <v>35</v>
      </c>
      <c r="D1192" s="113">
        <v>0</v>
      </c>
      <c r="E1192" s="113">
        <v>0</v>
      </c>
      <c r="F1192" s="113">
        <v>0</v>
      </c>
      <c r="G1192" s="113">
        <v>0</v>
      </c>
      <c r="H1192" s="113">
        <v>0</v>
      </c>
    </row>
    <row r="1193" spans="1:8" s="55" customFormat="1" ht="15.75" customHeight="1">
      <c r="A1193" s="509" t="s">
        <v>40</v>
      </c>
      <c r="B1193" s="451" t="s">
        <v>714</v>
      </c>
      <c r="C1193" s="90" t="s">
        <v>89</v>
      </c>
      <c r="D1193" s="172">
        <f>D1198+D1238</f>
        <v>15395</v>
      </c>
      <c r="E1193" s="173">
        <v>100</v>
      </c>
      <c r="F1193" s="173">
        <v>6960.97</v>
      </c>
      <c r="G1193" s="173">
        <v>100</v>
      </c>
      <c r="H1193" s="173">
        <f>(F1193/D1193*100)-100</f>
        <v>-54.784215654433254</v>
      </c>
    </row>
    <row r="1194" spans="1:8" s="55" customFormat="1" ht="31.5">
      <c r="A1194" s="509"/>
      <c r="B1194" s="519"/>
      <c r="C1194" s="90" t="s">
        <v>33</v>
      </c>
      <c r="D1194" s="172">
        <f>D1199+D1239</f>
        <v>15395</v>
      </c>
      <c r="E1194" s="173">
        <v>100</v>
      </c>
      <c r="F1194" s="173">
        <v>6960.97</v>
      </c>
      <c r="G1194" s="173">
        <v>100</v>
      </c>
      <c r="H1194" s="173">
        <f>(F1194/D1194*100)-100</f>
        <v>-54.784215654433254</v>
      </c>
    </row>
    <row r="1195" spans="1:8" s="55" customFormat="1" ht="15.75">
      <c r="A1195" s="509"/>
      <c r="B1195" s="519"/>
      <c r="C1195" s="90" t="s">
        <v>17</v>
      </c>
      <c r="D1195" s="172">
        <v>0</v>
      </c>
      <c r="E1195" s="172">
        <v>0</v>
      </c>
      <c r="F1195" s="173">
        <v>0</v>
      </c>
      <c r="G1195" s="172">
        <v>0</v>
      </c>
      <c r="H1195" s="172" t="s">
        <v>71</v>
      </c>
    </row>
    <row r="1196" spans="1:8" s="55" customFormat="1" ht="15.75">
      <c r="A1196" s="509"/>
      <c r="B1196" s="519"/>
      <c r="C1196" s="90" t="s">
        <v>34</v>
      </c>
      <c r="D1196" s="172">
        <v>0</v>
      </c>
      <c r="E1196" s="172">
        <v>0</v>
      </c>
      <c r="F1196" s="173">
        <v>0</v>
      </c>
      <c r="G1196" s="172">
        <v>0</v>
      </c>
      <c r="H1196" s="172" t="s">
        <v>71</v>
      </c>
    </row>
    <row r="1197" spans="1:8" s="55" customFormat="1" ht="15.75">
      <c r="A1197" s="509"/>
      <c r="B1197" s="519"/>
      <c r="C1197" s="90" t="s">
        <v>35</v>
      </c>
      <c r="D1197" s="172">
        <v>0</v>
      </c>
      <c r="E1197" s="172">
        <v>0</v>
      </c>
      <c r="F1197" s="173">
        <v>0</v>
      </c>
      <c r="G1197" s="172">
        <v>0</v>
      </c>
      <c r="H1197" s="172" t="s">
        <v>71</v>
      </c>
    </row>
    <row r="1198" spans="1:8" ht="15.75" customHeight="1">
      <c r="A1198" s="518" t="s">
        <v>213</v>
      </c>
      <c r="B1198" s="517" t="s">
        <v>745</v>
      </c>
      <c r="C1198" s="88" t="s">
        <v>89</v>
      </c>
      <c r="D1198" s="170">
        <f>D1203+D1208+D1213+D1218+D1223+D1228+D1233</f>
        <v>14198</v>
      </c>
      <c r="E1198" s="128">
        <v>100</v>
      </c>
      <c r="F1198" s="160">
        <v>6421.37</v>
      </c>
      <c r="G1198" s="128">
        <v>100</v>
      </c>
      <c r="H1198" s="128">
        <f>(F1198/D1198*100)-100</f>
        <v>-54.772714466826315</v>
      </c>
    </row>
    <row r="1199" spans="1:8" ht="31.5">
      <c r="A1199" s="518"/>
      <c r="B1199" s="420"/>
      <c r="C1199" s="88" t="s">
        <v>33</v>
      </c>
      <c r="D1199" s="170">
        <f>D1204+D1209+D1214+D1219+D1224+D1229+D1234</f>
        <v>14198</v>
      </c>
      <c r="E1199" s="128">
        <v>100</v>
      </c>
      <c r="F1199" s="160">
        <v>6421.37</v>
      </c>
      <c r="G1199" s="128">
        <v>100</v>
      </c>
      <c r="H1199" s="128">
        <f>(F1199/D1199*100)-100</f>
        <v>-54.772714466826315</v>
      </c>
    </row>
    <row r="1200" spans="1:8" ht="15.75">
      <c r="A1200" s="518"/>
      <c r="B1200" s="420"/>
      <c r="C1200" s="88" t="s">
        <v>17</v>
      </c>
      <c r="D1200" s="170">
        <v>0</v>
      </c>
      <c r="E1200" s="170">
        <v>0</v>
      </c>
      <c r="F1200" s="160">
        <v>0</v>
      </c>
      <c r="G1200" s="170">
        <v>0</v>
      </c>
      <c r="H1200" s="170" t="s">
        <v>71</v>
      </c>
    </row>
    <row r="1201" spans="1:8" ht="15.75">
      <c r="A1201" s="518"/>
      <c r="B1201" s="420"/>
      <c r="C1201" s="88" t="s">
        <v>34</v>
      </c>
      <c r="D1201" s="170">
        <v>0</v>
      </c>
      <c r="E1201" s="170">
        <v>0</v>
      </c>
      <c r="F1201" s="160">
        <v>0</v>
      </c>
      <c r="G1201" s="170">
        <v>0</v>
      </c>
      <c r="H1201" s="170" t="s">
        <v>71</v>
      </c>
    </row>
    <row r="1202" spans="1:8" ht="15.75">
      <c r="A1202" s="518"/>
      <c r="B1202" s="420"/>
      <c r="C1202" s="88" t="s">
        <v>35</v>
      </c>
      <c r="D1202" s="170">
        <v>0</v>
      </c>
      <c r="E1202" s="170">
        <v>0</v>
      </c>
      <c r="F1202" s="160">
        <v>0</v>
      </c>
      <c r="G1202" s="170">
        <v>0</v>
      </c>
      <c r="H1202" s="170" t="s">
        <v>71</v>
      </c>
    </row>
    <row r="1203" spans="1:8" ht="15.75" customHeight="1">
      <c r="A1203" s="510" t="s">
        <v>576</v>
      </c>
      <c r="B1203" s="446" t="s">
        <v>746</v>
      </c>
      <c r="C1203" s="85" t="s">
        <v>89</v>
      </c>
      <c r="D1203" s="174">
        <v>300</v>
      </c>
      <c r="E1203" s="129">
        <v>100</v>
      </c>
      <c r="F1203" s="157">
        <v>0</v>
      </c>
      <c r="G1203" s="129">
        <v>100</v>
      </c>
      <c r="H1203" s="129">
        <f>(F1203/D1203*100)-100</f>
        <v>-100</v>
      </c>
    </row>
    <row r="1204" spans="1:8" ht="31.5">
      <c r="A1204" s="510"/>
      <c r="B1204" s="414"/>
      <c r="C1204" s="89" t="s">
        <v>33</v>
      </c>
      <c r="D1204" s="174">
        <v>300</v>
      </c>
      <c r="E1204" s="129">
        <v>100</v>
      </c>
      <c r="F1204" s="157">
        <v>0</v>
      </c>
      <c r="G1204" s="129">
        <v>100</v>
      </c>
      <c r="H1204" s="129">
        <f>(F1204/D1204*100)-100</f>
        <v>-100</v>
      </c>
    </row>
    <row r="1205" spans="1:8" ht="15.75">
      <c r="A1205" s="510"/>
      <c r="B1205" s="414"/>
      <c r="C1205" s="89" t="s">
        <v>17</v>
      </c>
      <c r="D1205" s="174">
        <v>0</v>
      </c>
      <c r="E1205" s="174">
        <v>0</v>
      </c>
      <c r="F1205" s="157">
        <v>0</v>
      </c>
      <c r="G1205" s="174">
        <v>0</v>
      </c>
      <c r="H1205" s="174" t="s">
        <v>71</v>
      </c>
    </row>
    <row r="1206" spans="1:8" ht="15.75">
      <c r="A1206" s="510"/>
      <c r="B1206" s="414"/>
      <c r="C1206" s="89" t="s">
        <v>34</v>
      </c>
      <c r="D1206" s="174">
        <v>0</v>
      </c>
      <c r="E1206" s="174">
        <v>0</v>
      </c>
      <c r="F1206" s="157">
        <v>0</v>
      </c>
      <c r="G1206" s="174">
        <v>0</v>
      </c>
      <c r="H1206" s="174" t="s">
        <v>71</v>
      </c>
    </row>
    <row r="1207" spans="1:8" ht="15.75">
      <c r="A1207" s="510"/>
      <c r="B1207" s="414"/>
      <c r="C1207" s="89" t="s">
        <v>35</v>
      </c>
      <c r="D1207" s="174">
        <v>0</v>
      </c>
      <c r="E1207" s="174">
        <v>0</v>
      </c>
      <c r="F1207" s="157">
        <v>0</v>
      </c>
      <c r="G1207" s="174">
        <v>0</v>
      </c>
      <c r="H1207" s="174" t="s">
        <v>71</v>
      </c>
    </row>
    <row r="1208" spans="1:8" ht="15.75" customHeight="1">
      <c r="A1208" s="510" t="s">
        <v>577</v>
      </c>
      <c r="B1208" s="524" t="s">
        <v>585</v>
      </c>
      <c r="C1208" s="85" t="s">
        <v>89</v>
      </c>
      <c r="D1208" s="137">
        <v>2859</v>
      </c>
      <c r="E1208" s="129">
        <v>100</v>
      </c>
      <c r="F1208" s="129">
        <v>1228.071</v>
      </c>
      <c r="G1208" s="129">
        <v>100</v>
      </c>
      <c r="H1208" s="129">
        <f>(F1208/D1208*100)-100</f>
        <v>-57.045435466946486</v>
      </c>
    </row>
    <row r="1209" spans="1:8" ht="31.5">
      <c r="A1209" s="510"/>
      <c r="B1209" s="414"/>
      <c r="C1209" s="89" t="s">
        <v>33</v>
      </c>
      <c r="D1209" s="137">
        <v>2859</v>
      </c>
      <c r="E1209" s="129">
        <v>100</v>
      </c>
      <c r="F1209" s="129">
        <v>1228.071</v>
      </c>
      <c r="G1209" s="129">
        <v>100</v>
      </c>
      <c r="H1209" s="129">
        <f>(F1209/D1209*100)-100</f>
        <v>-57.045435466946486</v>
      </c>
    </row>
    <row r="1210" spans="1:8" ht="15.75">
      <c r="A1210" s="510"/>
      <c r="B1210" s="414"/>
      <c r="C1210" s="89" t="s">
        <v>17</v>
      </c>
      <c r="D1210" s="174">
        <v>0</v>
      </c>
      <c r="E1210" s="174">
        <v>0</v>
      </c>
      <c r="F1210" s="157">
        <v>0</v>
      </c>
      <c r="G1210" s="174">
        <v>0</v>
      </c>
      <c r="H1210" s="174" t="s">
        <v>71</v>
      </c>
    </row>
    <row r="1211" spans="1:8" ht="15.75">
      <c r="A1211" s="510"/>
      <c r="B1211" s="414"/>
      <c r="C1211" s="89" t="s">
        <v>34</v>
      </c>
      <c r="D1211" s="174">
        <v>0</v>
      </c>
      <c r="E1211" s="174">
        <v>0</v>
      </c>
      <c r="F1211" s="157">
        <v>0</v>
      </c>
      <c r="G1211" s="174">
        <v>0</v>
      </c>
      <c r="H1211" s="174" t="s">
        <v>71</v>
      </c>
    </row>
    <row r="1212" spans="1:8" ht="15.75">
      <c r="A1212" s="510"/>
      <c r="B1212" s="414"/>
      <c r="C1212" s="89" t="s">
        <v>35</v>
      </c>
      <c r="D1212" s="174">
        <v>0</v>
      </c>
      <c r="E1212" s="174">
        <v>0</v>
      </c>
      <c r="F1212" s="157">
        <v>0</v>
      </c>
      <c r="G1212" s="174">
        <v>0</v>
      </c>
      <c r="H1212" s="174" t="s">
        <v>71</v>
      </c>
    </row>
    <row r="1213" spans="1:8" ht="15.75" customHeight="1">
      <c r="A1213" s="510" t="s">
        <v>578</v>
      </c>
      <c r="B1213" s="446" t="s">
        <v>219</v>
      </c>
      <c r="C1213" s="85" t="s">
        <v>89</v>
      </c>
      <c r="D1213" s="129">
        <v>1616</v>
      </c>
      <c r="E1213" s="129">
        <v>100</v>
      </c>
      <c r="F1213" s="129">
        <v>733.005</v>
      </c>
      <c r="G1213" s="129">
        <v>100</v>
      </c>
      <c r="H1213" s="129">
        <f>(F1213/D1213*100)-100</f>
        <v>-54.6407797029703</v>
      </c>
    </row>
    <row r="1214" spans="1:8" ht="31.5">
      <c r="A1214" s="510"/>
      <c r="B1214" s="414"/>
      <c r="C1214" s="89" t="s">
        <v>33</v>
      </c>
      <c r="D1214" s="129">
        <v>1616</v>
      </c>
      <c r="E1214" s="129">
        <v>100</v>
      </c>
      <c r="F1214" s="129">
        <v>733.005</v>
      </c>
      <c r="G1214" s="129">
        <v>100</v>
      </c>
      <c r="H1214" s="129">
        <f>(F1214/D1214*100)-100</f>
        <v>-54.6407797029703</v>
      </c>
    </row>
    <row r="1215" spans="1:8" ht="15.75">
      <c r="A1215" s="510"/>
      <c r="B1215" s="414"/>
      <c r="C1215" s="89" t="s">
        <v>17</v>
      </c>
      <c r="D1215" s="174">
        <v>0</v>
      </c>
      <c r="E1215" s="174">
        <v>0</v>
      </c>
      <c r="F1215" s="157">
        <v>0</v>
      </c>
      <c r="G1215" s="174">
        <v>0</v>
      </c>
      <c r="H1215" s="174" t="s">
        <v>71</v>
      </c>
    </row>
    <row r="1216" spans="1:8" ht="15.75">
      <c r="A1216" s="510"/>
      <c r="B1216" s="414"/>
      <c r="C1216" s="89" t="s">
        <v>34</v>
      </c>
      <c r="D1216" s="174">
        <v>0</v>
      </c>
      <c r="E1216" s="174">
        <v>0</v>
      </c>
      <c r="F1216" s="157">
        <v>0</v>
      </c>
      <c r="G1216" s="174">
        <v>0</v>
      </c>
      <c r="H1216" s="174" t="s">
        <v>71</v>
      </c>
    </row>
    <row r="1217" spans="1:8" ht="31.5">
      <c r="A1217" s="510"/>
      <c r="B1217" s="414"/>
      <c r="C1217" s="89" t="s">
        <v>90</v>
      </c>
      <c r="D1217" s="174">
        <v>0</v>
      </c>
      <c r="E1217" s="174">
        <v>0</v>
      </c>
      <c r="F1217" s="157">
        <v>0</v>
      </c>
      <c r="G1217" s="174">
        <v>0</v>
      </c>
      <c r="H1217" s="174" t="s">
        <v>71</v>
      </c>
    </row>
    <row r="1218" spans="1:8" ht="14.25" customHeight="1">
      <c r="A1218" s="510" t="s">
        <v>579</v>
      </c>
      <c r="B1218" s="446" t="s">
        <v>218</v>
      </c>
      <c r="C1218" s="85" t="s">
        <v>89</v>
      </c>
      <c r="D1218" s="129">
        <v>7853</v>
      </c>
      <c r="E1218" s="129">
        <v>100</v>
      </c>
      <c r="F1218" s="129">
        <v>4234.019</v>
      </c>
      <c r="G1218" s="129">
        <v>100</v>
      </c>
      <c r="H1218" s="129">
        <f>(F1218/D1218*100)-100</f>
        <v>-46.084057048261805</v>
      </c>
    </row>
    <row r="1219" spans="1:8" ht="31.5">
      <c r="A1219" s="510"/>
      <c r="B1219" s="414"/>
      <c r="C1219" s="89" t="s">
        <v>33</v>
      </c>
      <c r="D1219" s="129">
        <v>7853</v>
      </c>
      <c r="E1219" s="129">
        <v>100</v>
      </c>
      <c r="F1219" s="129">
        <v>4234.019</v>
      </c>
      <c r="G1219" s="129">
        <v>100</v>
      </c>
      <c r="H1219" s="129">
        <f>(F1219/D1219*100)-100</f>
        <v>-46.084057048261805</v>
      </c>
    </row>
    <row r="1220" spans="1:8" ht="15.75">
      <c r="A1220" s="510"/>
      <c r="B1220" s="414"/>
      <c r="C1220" s="89" t="s">
        <v>17</v>
      </c>
      <c r="D1220" s="174">
        <v>0</v>
      </c>
      <c r="E1220" s="174">
        <v>0</v>
      </c>
      <c r="F1220" s="157">
        <v>0</v>
      </c>
      <c r="G1220" s="174">
        <v>0</v>
      </c>
      <c r="H1220" s="174" t="s">
        <v>71</v>
      </c>
    </row>
    <row r="1221" spans="1:8" ht="15.75">
      <c r="A1221" s="510"/>
      <c r="B1221" s="414"/>
      <c r="C1221" s="89" t="s">
        <v>34</v>
      </c>
      <c r="D1221" s="174">
        <v>0</v>
      </c>
      <c r="E1221" s="174">
        <v>0</v>
      </c>
      <c r="F1221" s="157">
        <v>0</v>
      </c>
      <c r="G1221" s="174">
        <v>0</v>
      </c>
      <c r="H1221" s="174" t="s">
        <v>71</v>
      </c>
    </row>
    <row r="1222" spans="1:8" ht="31.5" customHeight="1">
      <c r="A1222" s="510"/>
      <c r="B1222" s="414"/>
      <c r="C1222" s="89" t="s">
        <v>35</v>
      </c>
      <c r="D1222" s="174">
        <v>0</v>
      </c>
      <c r="E1222" s="174">
        <v>0</v>
      </c>
      <c r="F1222" s="157">
        <v>0</v>
      </c>
      <c r="G1222" s="174">
        <v>0</v>
      </c>
      <c r="H1222" s="174" t="s">
        <v>71</v>
      </c>
    </row>
    <row r="1223" spans="1:8" ht="15.75" customHeight="1">
      <c r="A1223" s="510" t="s">
        <v>586</v>
      </c>
      <c r="B1223" s="446" t="s">
        <v>217</v>
      </c>
      <c r="C1223" s="85" t="s">
        <v>89</v>
      </c>
      <c r="D1223" s="157">
        <v>114</v>
      </c>
      <c r="E1223" s="129">
        <v>100</v>
      </c>
      <c r="F1223" s="157">
        <v>13.1</v>
      </c>
      <c r="G1223" s="129">
        <v>100</v>
      </c>
      <c r="H1223" s="129">
        <f>(F1223/D1223*100)-100</f>
        <v>-88.50877192982456</v>
      </c>
    </row>
    <row r="1224" spans="1:8" ht="31.5">
      <c r="A1224" s="510"/>
      <c r="B1224" s="414"/>
      <c r="C1224" s="89" t="s">
        <v>33</v>
      </c>
      <c r="D1224" s="157">
        <v>114</v>
      </c>
      <c r="E1224" s="129">
        <v>100</v>
      </c>
      <c r="F1224" s="157">
        <v>13.1</v>
      </c>
      <c r="G1224" s="129">
        <v>100</v>
      </c>
      <c r="H1224" s="129">
        <f>(F1224/D1224*100)-100</f>
        <v>-88.50877192982456</v>
      </c>
    </row>
    <row r="1225" spans="1:8" ht="15.75">
      <c r="A1225" s="510"/>
      <c r="B1225" s="414"/>
      <c r="C1225" s="89" t="s">
        <v>17</v>
      </c>
      <c r="D1225" s="157">
        <v>0</v>
      </c>
      <c r="E1225" s="157">
        <v>0</v>
      </c>
      <c r="F1225" s="157">
        <v>0</v>
      </c>
      <c r="G1225" s="157">
        <v>0</v>
      </c>
      <c r="H1225" s="157" t="s">
        <v>71</v>
      </c>
    </row>
    <row r="1226" spans="1:8" ht="15.75">
      <c r="A1226" s="510"/>
      <c r="B1226" s="414"/>
      <c r="C1226" s="89" t="s">
        <v>34</v>
      </c>
      <c r="D1226" s="157">
        <v>0</v>
      </c>
      <c r="E1226" s="157">
        <v>0</v>
      </c>
      <c r="F1226" s="157">
        <v>0</v>
      </c>
      <c r="G1226" s="157">
        <v>0</v>
      </c>
      <c r="H1226" s="157" t="s">
        <v>71</v>
      </c>
    </row>
    <row r="1227" spans="1:8" ht="15.75">
      <c r="A1227" s="510"/>
      <c r="B1227" s="414"/>
      <c r="C1227" s="89" t="s">
        <v>35</v>
      </c>
      <c r="D1227" s="157">
        <v>0</v>
      </c>
      <c r="E1227" s="157">
        <v>0</v>
      </c>
      <c r="F1227" s="157">
        <v>0</v>
      </c>
      <c r="G1227" s="157">
        <v>0</v>
      </c>
      <c r="H1227" s="157" t="s">
        <v>71</v>
      </c>
    </row>
    <row r="1228" spans="1:8" ht="15.75" customHeight="1">
      <c r="A1228" s="510" t="s">
        <v>587</v>
      </c>
      <c r="B1228" s="524" t="s">
        <v>216</v>
      </c>
      <c r="C1228" s="85" t="s">
        <v>89</v>
      </c>
      <c r="D1228" s="129">
        <v>1306</v>
      </c>
      <c r="E1228" s="129">
        <v>100</v>
      </c>
      <c r="F1228" s="129">
        <v>207.395</v>
      </c>
      <c r="G1228" s="129">
        <v>100</v>
      </c>
      <c r="H1228" s="129">
        <f>(F1228/D1228*100)-100</f>
        <v>-84.1198315467075</v>
      </c>
    </row>
    <row r="1229" spans="1:8" ht="31.5">
      <c r="A1229" s="510"/>
      <c r="B1229" s="414"/>
      <c r="C1229" s="89" t="s">
        <v>33</v>
      </c>
      <c r="D1229" s="129">
        <v>1306</v>
      </c>
      <c r="E1229" s="129">
        <v>100</v>
      </c>
      <c r="F1229" s="129">
        <v>207.395</v>
      </c>
      <c r="G1229" s="129">
        <v>100</v>
      </c>
      <c r="H1229" s="129">
        <f>(F1229/D1229*100)-100</f>
        <v>-84.1198315467075</v>
      </c>
    </row>
    <row r="1230" spans="1:8" ht="15.75">
      <c r="A1230" s="510"/>
      <c r="B1230" s="414"/>
      <c r="C1230" s="89" t="s">
        <v>17</v>
      </c>
      <c r="D1230" s="174">
        <v>0</v>
      </c>
      <c r="E1230" s="174">
        <v>0</v>
      </c>
      <c r="F1230" s="157">
        <v>0</v>
      </c>
      <c r="G1230" s="174">
        <v>0</v>
      </c>
      <c r="H1230" s="174" t="s">
        <v>71</v>
      </c>
    </row>
    <row r="1231" spans="1:8" ht="15.75">
      <c r="A1231" s="510"/>
      <c r="B1231" s="414"/>
      <c r="C1231" s="89" t="s">
        <v>34</v>
      </c>
      <c r="D1231" s="174">
        <v>0</v>
      </c>
      <c r="E1231" s="174">
        <v>0</v>
      </c>
      <c r="F1231" s="157">
        <v>0</v>
      </c>
      <c r="G1231" s="174">
        <v>0</v>
      </c>
      <c r="H1231" s="174" t="s">
        <v>71</v>
      </c>
    </row>
    <row r="1232" spans="1:8" ht="15.75">
      <c r="A1232" s="510"/>
      <c r="B1232" s="414"/>
      <c r="C1232" s="89" t="s">
        <v>35</v>
      </c>
      <c r="D1232" s="174">
        <v>0</v>
      </c>
      <c r="E1232" s="174">
        <v>0</v>
      </c>
      <c r="F1232" s="157">
        <v>0</v>
      </c>
      <c r="G1232" s="174">
        <v>0</v>
      </c>
      <c r="H1232" s="174" t="s">
        <v>71</v>
      </c>
    </row>
    <row r="1233" spans="1:8" ht="21.75" customHeight="1">
      <c r="A1233" s="510" t="s">
        <v>588</v>
      </c>
      <c r="B1233" s="446" t="s">
        <v>215</v>
      </c>
      <c r="C1233" s="85" t="s">
        <v>89</v>
      </c>
      <c r="D1233" s="157">
        <v>150</v>
      </c>
      <c r="E1233" s="129">
        <v>100</v>
      </c>
      <c r="F1233" s="157">
        <v>5.78</v>
      </c>
      <c r="G1233" s="129">
        <v>100</v>
      </c>
      <c r="H1233" s="129">
        <f>(F1233/D1233*100)-100</f>
        <v>-96.14666666666666</v>
      </c>
    </row>
    <row r="1234" spans="1:8" ht="31.5">
      <c r="A1234" s="510"/>
      <c r="B1234" s="414"/>
      <c r="C1234" s="89" t="s">
        <v>33</v>
      </c>
      <c r="D1234" s="157">
        <v>150</v>
      </c>
      <c r="E1234" s="129">
        <v>100</v>
      </c>
      <c r="F1234" s="157">
        <v>5.78</v>
      </c>
      <c r="G1234" s="129">
        <v>100</v>
      </c>
      <c r="H1234" s="129">
        <f>(F1234/D1234*100)-100</f>
        <v>-96.14666666666666</v>
      </c>
    </row>
    <row r="1235" spans="1:8" ht="15.75">
      <c r="A1235" s="510"/>
      <c r="B1235" s="414"/>
      <c r="C1235" s="89" t="s">
        <v>17</v>
      </c>
      <c r="D1235" s="174">
        <v>0</v>
      </c>
      <c r="E1235" s="174">
        <v>0</v>
      </c>
      <c r="F1235" s="157">
        <v>0</v>
      </c>
      <c r="G1235" s="174">
        <v>0</v>
      </c>
      <c r="H1235" s="174" t="s">
        <v>71</v>
      </c>
    </row>
    <row r="1236" spans="1:8" ht="15.75">
      <c r="A1236" s="510"/>
      <c r="B1236" s="414"/>
      <c r="C1236" s="89" t="s">
        <v>34</v>
      </c>
      <c r="D1236" s="174">
        <v>0</v>
      </c>
      <c r="E1236" s="174">
        <v>0</v>
      </c>
      <c r="F1236" s="157">
        <v>0</v>
      </c>
      <c r="G1236" s="174">
        <v>0</v>
      </c>
      <c r="H1236" s="174" t="s">
        <v>71</v>
      </c>
    </row>
    <row r="1237" spans="1:8" ht="15.75">
      <c r="A1237" s="510"/>
      <c r="B1237" s="414"/>
      <c r="C1237" s="89" t="s">
        <v>35</v>
      </c>
      <c r="D1237" s="174">
        <v>0</v>
      </c>
      <c r="E1237" s="174">
        <v>0</v>
      </c>
      <c r="F1237" s="157">
        <v>0</v>
      </c>
      <c r="G1237" s="174">
        <v>0</v>
      </c>
      <c r="H1237" s="174" t="s">
        <v>71</v>
      </c>
    </row>
    <row r="1238" spans="1:8" s="58" customFormat="1" ht="14.25" customHeight="1">
      <c r="A1238" s="518" t="s">
        <v>214</v>
      </c>
      <c r="B1238" s="517" t="s">
        <v>212</v>
      </c>
      <c r="C1238" s="88" t="s">
        <v>89</v>
      </c>
      <c r="D1238" s="170">
        <f>D1243+D1248</f>
        <v>1197</v>
      </c>
      <c r="E1238" s="128">
        <v>100</v>
      </c>
      <c r="F1238" s="160">
        <v>539.6</v>
      </c>
      <c r="G1238" s="128">
        <v>100</v>
      </c>
      <c r="H1238" s="128">
        <f>(F1238/D1238*100)-100</f>
        <v>-54.92063492063492</v>
      </c>
    </row>
    <row r="1239" spans="1:8" s="58" customFormat="1" ht="31.5">
      <c r="A1239" s="518"/>
      <c r="B1239" s="420"/>
      <c r="C1239" s="88" t="s">
        <v>33</v>
      </c>
      <c r="D1239" s="170">
        <f>D1244+D1249</f>
        <v>1197</v>
      </c>
      <c r="E1239" s="128">
        <v>100</v>
      </c>
      <c r="F1239" s="160">
        <v>539.6</v>
      </c>
      <c r="G1239" s="128">
        <v>100</v>
      </c>
      <c r="H1239" s="128">
        <f>(F1239/D1239*100)-100</f>
        <v>-54.92063492063492</v>
      </c>
    </row>
    <row r="1240" spans="1:8" s="58" customFormat="1" ht="15.75">
      <c r="A1240" s="518"/>
      <c r="B1240" s="420"/>
      <c r="C1240" s="88" t="s">
        <v>17</v>
      </c>
      <c r="D1240" s="170">
        <v>0</v>
      </c>
      <c r="E1240" s="170">
        <v>0</v>
      </c>
      <c r="F1240" s="160">
        <v>0</v>
      </c>
      <c r="G1240" s="170">
        <v>0</v>
      </c>
      <c r="H1240" s="170" t="s">
        <v>71</v>
      </c>
    </row>
    <row r="1241" spans="1:8" s="58" customFormat="1" ht="15.75">
      <c r="A1241" s="518"/>
      <c r="B1241" s="420"/>
      <c r="C1241" s="88" t="s">
        <v>34</v>
      </c>
      <c r="D1241" s="170">
        <v>0</v>
      </c>
      <c r="E1241" s="170">
        <v>0</v>
      </c>
      <c r="F1241" s="160">
        <v>0</v>
      </c>
      <c r="G1241" s="170">
        <v>0</v>
      </c>
      <c r="H1241" s="170" t="s">
        <v>71</v>
      </c>
    </row>
    <row r="1242" spans="1:8" s="58" customFormat="1" ht="15.75">
      <c r="A1242" s="518"/>
      <c r="B1242" s="420"/>
      <c r="C1242" s="88" t="s">
        <v>35</v>
      </c>
      <c r="D1242" s="170">
        <v>0</v>
      </c>
      <c r="E1242" s="170">
        <v>0</v>
      </c>
      <c r="F1242" s="160">
        <v>0</v>
      </c>
      <c r="G1242" s="170">
        <v>0</v>
      </c>
      <c r="H1242" s="170" t="s">
        <v>71</v>
      </c>
    </row>
    <row r="1243" spans="1:8" ht="14.25" customHeight="1">
      <c r="A1243" s="510" t="s">
        <v>589</v>
      </c>
      <c r="B1243" s="446" t="s">
        <v>747</v>
      </c>
      <c r="C1243" s="85" t="s">
        <v>89</v>
      </c>
      <c r="D1243" s="174">
        <v>631</v>
      </c>
      <c r="E1243" s="129">
        <v>100</v>
      </c>
      <c r="F1243" s="157">
        <v>419.6</v>
      </c>
      <c r="G1243" s="129">
        <v>100</v>
      </c>
      <c r="H1243" s="129">
        <f>(F1243/D1243*100)-100</f>
        <v>-33.502377179080824</v>
      </c>
    </row>
    <row r="1244" spans="1:8" ht="31.5">
      <c r="A1244" s="510"/>
      <c r="B1244" s="414"/>
      <c r="C1244" s="89" t="s">
        <v>33</v>
      </c>
      <c r="D1244" s="174">
        <v>631</v>
      </c>
      <c r="E1244" s="129">
        <v>100</v>
      </c>
      <c r="F1244" s="157">
        <v>419.6</v>
      </c>
      <c r="G1244" s="129">
        <v>100</v>
      </c>
      <c r="H1244" s="129">
        <f>(F1244/D1244*100)-100</f>
        <v>-33.502377179080824</v>
      </c>
    </row>
    <row r="1245" spans="1:8" ht="15.75">
      <c r="A1245" s="510"/>
      <c r="B1245" s="414"/>
      <c r="C1245" s="89" t="s">
        <v>17</v>
      </c>
      <c r="D1245" s="174">
        <v>0</v>
      </c>
      <c r="E1245" s="174">
        <v>0</v>
      </c>
      <c r="F1245" s="157">
        <v>0</v>
      </c>
      <c r="G1245" s="174">
        <v>0</v>
      </c>
      <c r="H1245" s="174" t="s">
        <v>71</v>
      </c>
    </row>
    <row r="1246" spans="1:8" ht="15.75">
      <c r="A1246" s="510"/>
      <c r="B1246" s="414"/>
      <c r="C1246" s="89" t="s">
        <v>34</v>
      </c>
      <c r="D1246" s="174">
        <v>0</v>
      </c>
      <c r="E1246" s="174">
        <v>0</v>
      </c>
      <c r="F1246" s="157">
        <v>0</v>
      </c>
      <c r="G1246" s="174">
        <v>0</v>
      </c>
      <c r="H1246" s="174" t="s">
        <v>71</v>
      </c>
    </row>
    <row r="1247" spans="1:8" ht="18" customHeight="1">
      <c r="A1247" s="510"/>
      <c r="B1247" s="414"/>
      <c r="C1247" s="89" t="s">
        <v>35</v>
      </c>
      <c r="D1247" s="174">
        <v>0</v>
      </c>
      <c r="E1247" s="174">
        <v>0</v>
      </c>
      <c r="F1247" s="157">
        <v>0</v>
      </c>
      <c r="G1247" s="174">
        <v>0</v>
      </c>
      <c r="H1247" s="174" t="s">
        <v>71</v>
      </c>
    </row>
    <row r="1248" spans="1:8" ht="15" customHeight="1">
      <c r="A1248" s="510" t="s">
        <v>590</v>
      </c>
      <c r="B1248" s="446" t="s">
        <v>211</v>
      </c>
      <c r="C1248" s="85" t="s">
        <v>89</v>
      </c>
      <c r="D1248" s="137">
        <v>566</v>
      </c>
      <c r="E1248" s="129">
        <v>100</v>
      </c>
      <c r="F1248" s="129">
        <v>120</v>
      </c>
      <c r="G1248" s="129">
        <v>100</v>
      </c>
      <c r="H1248" s="129">
        <f>(F1248/D1248*100)-100</f>
        <v>-78.79858657243815</v>
      </c>
    </row>
    <row r="1249" spans="1:8" ht="31.5">
      <c r="A1249" s="510"/>
      <c r="B1249" s="414"/>
      <c r="C1249" s="89" t="s">
        <v>33</v>
      </c>
      <c r="D1249" s="137">
        <v>566</v>
      </c>
      <c r="E1249" s="129">
        <v>100</v>
      </c>
      <c r="F1249" s="129">
        <v>120</v>
      </c>
      <c r="G1249" s="129">
        <v>100</v>
      </c>
      <c r="H1249" s="129">
        <f>(F1249/D1249*100)-100</f>
        <v>-78.79858657243815</v>
      </c>
    </row>
    <row r="1250" spans="1:8" ht="15.75">
      <c r="A1250" s="510"/>
      <c r="B1250" s="414"/>
      <c r="C1250" s="89" t="s">
        <v>17</v>
      </c>
      <c r="D1250" s="174">
        <v>0</v>
      </c>
      <c r="E1250" s="174">
        <v>0</v>
      </c>
      <c r="F1250" s="157">
        <v>0</v>
      </c>
      <c r="G1250" s="174">
        <v>0</v>
      </c>
      <c r="H1250" s="174" t="s">
        <v>71</v>
      </c>
    </row>
    <row r="1251" spans="1:8" ht="15.75">
      <c r="A1251" s="510"/>
      <c r="B1251" s="414"/>
      <c r="C1251" s="89" t="s">
        <v>34</v>
      </c>
      <c r="D1251" s="174">
        <v>0</v>
      </c>
      <c r="E1251" s="174">
        <v>0</v>
      </c>
      <c r="F1251" s="157">
        <v>0</v>
      </c>
      <c r="G1251" s="174">
        <v>0</v>
      </c>
      <c r="H1251" s="174" t="s">
        <v>71</v>
      </c>
    </row>
    <row r="1252" spans="1:8" ht="15.75">
      <c r="A1252" s="510"/>
      <c r="B1252" s="414"/>
      <c r="C1252" s="89" t="s">
        <v>35</v>
      </c>
      <c r="D1252" s="174">
        <v>0</v>
      </c>
      <c r="E1252" s="174">
        <v>0</v>
      </c>
      <c r="F1252" s="157">
        <v>0</v>
      </c>
      <c r="G1252" s="174">
        <v>0</v>
      </c>
      <c r="H1252" s="174" t="s">
        <v>71</v>
      </c>
    </row>
    <row r="1253" spans="1:8" ht="15.75">
      <c r="A1253" s="450" t="s">
        <v>31</v>
      </c>
      <c r="B1253" s="519" t="s">
        <v>715</v>
      </c>
      <c r="C1253" s="182" t="s">
        <v>113</v>
      </c>
      <c r="D1253" s="173">
        <v>82316</v>
      </c>
      <c r="E1253" s="173">
        <v>100</v>
      </c>
      <c r="F1253" s="173">
        <f>F1254+F1255+F1256+F1257</f>
        <v>55912.600000000006</v>
      </c>
      <c r="G1253" s="173">
        <v>100</v>
      </c>
      <c r="H1253" s="173">
        <f>F1253/D1253*100-100</f>
        <v>-32.07565965304437</v>
      </c>
    </row>
    <row r="1254" spans="1:8" ht="31.5">
      <c r="A1254" s="450"/>
      <c r="B1254" s="519"/>
      <c r="C1254" s="182" t="s">
        <v>33</v>
      </c>
      <c r="D1254" s="173">
        <v>77911</v>
      </c>
      <c r="E1254" s="173">
        <v>94.6</v>
      </c>
      <c r="F1254" s="173">
        <f>F1259+F1289+F1299</f>
        <v>55725.100000000006</v>
      </c>
      <c r="G1254" s="173">
        <v>99.7</v>
      </c>
      <c r="H1254" s="173">
        <f>F1254/D1254*100-100</f>
        <v>-28.47595333136526</v>
      </c>
    </row>
    <row r="1255" spans="1:8" ht="15.75">
      <c r="A1255" s="450"/>
      <c r="B1255" s="519"/>
      <c r="C1255" s="182" t="s">
        <v>17</v>
      </c>
      <c r="D1255" s="173">
        <v>1319</v>
      </c>
      <c r="E1255" s="173">
        <v>1.6</v>
      </c>
      <c r="F1255" s="173">
        <f>F1260+F1290+F1300</f>
        <v>139.7</v>
      </c>
      <c r="G1255" s="173">
        <v>0.3</v>
      </c>
      <c r="H1255" s="173">
        <f>F1255/D1255*100-100</f>
        <v>-89.40864291129644</v>
      </c>
    </row>
    <row r="1256" spans="1:8" ht="15.75">
      <c r="A1256" s="450"/>
      <c r="B1256" s="519"/>
      <c r="C1256" s="182" t="s">
        <v>34</v>
      </c>
      <c r="D1256" s="173">
        <v>3086</v>
      </c>
      <c r="E1256" s="173">
        <v>3.7</v>
      </c>
      <c r="F1256" s="173">
        <f>F1261+F1291+F1301</f>
        <v>47.8</v>
      </c>
      <c r="G1256" s="173">
        <v>0.1</v>
      </c>
      <c r="H1256" s="173">
        <f>F1256/D1256*100-100</f>
        <v>-98.45106934543098</v>
      </c>
    </row>
    <row r="1257" spans="1:8" ht="15.75">
      <c r="A1257" s="450"/>
      <c r="B1257" s="519"/>
      <c r="C1257" s="182" t="s">
        <v>35</v>
      </c>
      <c r="D1257" s="172">
        <v>0</v>
      </c>
      <c r="E1257" s="172">
        <v>0</v>
      </c>
      <c r="F1257" s="173">
        <f>F1262+F1292+F1302</f>
        <v>0</v>
      </c>
      <c r="G1257" s="172">
        <v>0</v>
      </c>
      <c r="H1257" s="172" t="s">
        <v>71</v>
      </c>
    </row>
    <row r="1258" spans="1:8" ht="15.75" customHeight="1">
      <c r="A1258" s="419" t="s">
        <v>295</v>
      </c>
      <c r="B1258" s="420" t="s">
        <v>266</v>
      </c>
      <c r="C1258" s="77" t="s">
        <v>113</v>
      </c>
      <c r="D1258" s="160">
        <v>59342</v>
      </c>
      <c r="E1258" s="160">
        <v>100</v>
      </c>
      <c r="F1258" s="160">
        <f>F1259+F1260+F1261+F1262</f>
        <v>41717.1</v>
      </c>
      <c r="G1258" s="160">
        <v>100</v>
      </c>
      <c r="H1258" s="160">
        <f>F1258/D1258*100-100</f>
        <v>-29.70054935795895</v>
      </c>
    </row>
    <row r="1259" spans="1:8" ht="31.5">
      <c r="A1259" s="419"/>
      <c r="B1259" s="420"/>
      <c r="C1259" s="77" t="s">
        <v>33</v>
      </c>
      <c r="D1259" s="160">
        <v>54937</v>
      </c>
      <c r="E1259" s="160">
        <v>92.6</v>
      </c>
      <c r="F1259" s="160">
        <f>F1264+F1269+F1274+F1279+F1284</f>
        <v>41529.6</v>
      </c>
      <c r="G1259" s="160">
        <v>99.5</v>
      </c>
      <c r="H1259" s="160">
        <f>F1259/D1259*100-100</f>
        <v>-24.405045779711315</v>
      </c>
    </row>
    <row r="1260" spans="1:8" ht="15.75">
      <c r="A1260" s="419"/>
      <c r="B1260" s="420"/>
      <c r="C1260" s="77" t="s">
        <v>17</v>
      </c>
      <c r="D1260" s="160">
        <v>1319</v>
      </c>
      <c r="E1260" s="160">
        <v>2.2</v>
      </c>
      <c r="F1260" s="160">
        <f>F1265+F1270+F1275+F1280+F1285</f>
        <v>139.7</v>
      </c>
      <c r="G1260" s="160">
        <v>0.3</v>
      </c>
      <c r="H1260" s="160">
        <f>F1260/D1260*100-100</f>
        <v>-89.40864291129644</v>
      </c>
    </row>
    <row r="1261" spans="1:8" ht="15.75">
      <c r="A1261" s="419"/>
      <c r="B1261" s="420"/>
      <c r="C1261" s="77" t="s">
        <v>34</v>
      </c>
      <c r="D1261" s="160">
        <v>3086</v>
      </c>
      <c r="E1261" s="160">
        <v>5.2</v>
      </c>
      <c r="F1261" s="160">
        <f>F1266+F1271+F1276+F1281+F1286</f>
        <v>47.8</v>
      </c>
      <c r="G1261" s="160">
        <v>0.1</v>
      </c>
      <c r="H1261" s="160">
        <f>F1261/D1261*100-100</f>
        <v>-98.45106934543098</v>
      </c>
    </row>
    <row r="1262" spans="1:8" ht="15.75">
      <c r="A1262" s="419"/>
      <c r="B1262" s="420"/>
      <c r="C1262" s="77" t="s">
        <v>35</v>
      </c>
      <c r="D1262" s="170">
        <v>0</v>
      </c>
      <c r="E1262" s="170">
        <v>0</v>
      </c>
      <c r="F1262" s="160">
        <f>F1267+F1272+F1277+F1282+F1287</f>
        <v>0</v>
      </c>
      <c r="G1262" s="170">
        <v>0</v>
      </c>
      <c r="H1262" s="160" t="s">
        <v>71</v>
      </c>
    </row>
    <row r="1263" spans="1:8" ht="15.75" customHeight="1">
      <c r="A1263" s="413" t="s">
        <v>591</v>
      </c>
      <c r="B1263" s="414" t="s">
        <v>592</v>
      </c>
      <c r="C1263" s="84" t="s">
        <v>113</v>
      </c>
      <c r="D1263" s="157">
        <v>6116</v>
      </c>
      <c r="E1263" s="157">
        <v>100</v>
      </c>
      <c r="F1263" s="157">
        <f>F1264+F1265+F1266+F1267</f>
        <v>4271.6</v>
      </c>
      <c r="G1263" s="157">
        <v>100</v>
      </c>
      <c r="H1263" s="157">
        <v>-36.31</v>
      </c>
    </row>
    <row r="1264" spans="1:8" ht="31.5">
      <c r="A1264" s="413"/>
      <c r="B1264" s="414"/>
      <c r="C1264" s="84" t="s">
        <v>33</v>
      </c>
      <c r="D1264" s="175">
        <v>6116</v>
      </c>
      <c r="E1264" s="175">
        <v>100</v>
      </c>
      <c r="F1264" s="175">
        <v>4271.6</v>
      </c>
      <c r="G1264" s="175">
        <v>100</v>
      </c>
      <c r="H1264" s="157">
        <f>F1264/D1264*100-100</f>
        <v>-30.156965336821457</v>
      </c>
    </row>
    <row r="1265" spans="1:8" ht="15.75">
      <c r="A1265" s="413"/>
      <c r="B1265" s="414"/>
      <c r="C1265" s="84" t="s">
        <v>17</v>
      </c>
      <c r="D1265" s="174">
        <v>0</v>
      </c>
      <c r="E1265" s="174">
        <v>0</v>
      </c>
      <c r="F1265" s="157">
        <v>0</v>
      </c>
      <c r="G1265" s="174">
        <v>0</v>
      </c>
      <c r="H1265" s="174" t="s">
        <v>71</v>
      </c>
    </row>
    <row r="1266" spans="1:8" ht="15.75">
      <c r="A1266" s="413"/>
      <c r="B1266" s="414"/>
      <c r="C1266" s="84" t="s">
        <v>34</v>
      </c>
      <c r="D1266" s="174">
        <v>0</v>
      </c>
      <c r="E1266" s="174">
        <v>0</v>
      </c>
      <c r="F1266" s="157">
        <v>0</v>
      </c>
      <c r="G1266" s="174">
        <v>0</v>
      </c>
      <c r="H1266" s="174" t="s">
        <v>71</v>
      </c>
    </row>
    <row r="1267" spans="1:8" ht="15.75">
      <c r="A1267" s="413"/>
      <c r="B1267" s="414"/>
      <c r="C1267" s="84" t="s">
        <v>35</v>
      </c>
      <c r="D1267" s="174">
        <v>0</v>
      </c>
      <c r="E1267" s="174">
        <v>0</v>
      </c>
      <c r="F1267" s="157">
        <v>0</v>
      </c>
      <c r="G1267" s="174">
        <v>0</v>
      </c>
      <c r="H1267" s="174" t="s">
        <v>71</v>
      </c>
    </row>
    <row r="1268" spans="1:8" ht="15.75" customHeight="1">
      <c r="A1268" s="413" t="s">
        <v>593</v>
      </c>
      <c r="B1268" s="446" t="s">
        <v>351</v>
      </c>
      <c r="C1268" s="84" t="s">
        <v>113</v>
      </c>
      <c r="D1268" s="157">
        <v>47536</v>
      </c>
      <c r="E1268" s="157">
        <v>100</v>
      </c>
      <c r="F1268" s="157">
        <f>F1269+F1270+F1271+F1272</f>
        <v>37258</v>
      </c>
      <c r="G1268" s="157">
        <v>100</v>
      </c>
      <c r="H1268" s="157">
        <v>-50.92</v>
      </c>
    </row>
    <row r="1269" spans="1:8" ht="31.5">
      <c r="A1269" s="413"/>
      <c r="B1269" s="446"/>
      <c r="C1269" s="84" t="s">
        <v>33</v>
      </c>
      <c r="D1269" s="175">
        <v>47536</v>
      </c>
      <c r="E1269" s="175">
        <v>100</v>
      </c>
      <c r="F1269" s="175">
        <v>37258</v>
      </c>
      <c r="G1269" s="175">
        <v>100</v>
      </c>
      <c r="H1269" s="157">
        <f>F1269/D1269*100-100</f>
        <v>-21.621507909794673</v>
      </c>
    </row>
    <row r="1270" spans="1:8" ht="15.75">
      <c r="A1270" s="413"/>
      <c r="B1270" s="446"/>
      <c r="C1270" s="84" t="s">
        <v>17</v>
      </c>
      <c r="D1270" s="174">
        <v>0</v>
      </c>
      <c r="E1270" s="174">
        <v>0</v>
      </c>
      <c r="F1270" s="157">
        <v>0</v>
      </c>
      <c r="G1270" s="174">
        <v>0</v>
      </c>
      <c r="H1270" s="174" t="s">
        <v>71</v>
      </c>
    </row>
    <row r="1271" spans="1:8" ht="15.75">
      <c r="A1271" s="413"/>
      <c r="B1271" s="446"/>
      <c r="C1271" s="84" t="s">
        <v>34</v>
      </c>
      <c r="D1271" s="174">
        <v>0</v>
      </c>
      <c r="E1271" s="174">
        <v>0</v>
      </c>
      <c r="F1271" s="157">
        <v>0</v>
      </c>
      <c r="G1271" s="174">
        <v>0</v>
      </c>
      <c r="H1271" s="174" t="s">
        <v>71</v>
      </c>
    </row>
    <row r="1272" spans="1:8" ht="15.75">
      <c r="A1272" s="413"/>
      <c r="B1272" s="446"/>
      <c r="C1272" s="84" t="s">
        <v>35</v>
      </c>
      <c r="D1272" s="174">
        <v>0</v>
      </c>
      <c r="E1272" s="174">
        <v>0</v>
      </c>
      <c r="F1272" s="157">
        <v>0</v>
      </c>
      <c r="G1272" s="174">
        <v>0</v>
      </c>
      <c r="H1272" s="174" t="s">
        <v>71</v>
      </c>
    </row>
    <row r="1273" spans="1:8" ht="15.75" customHeight="1">
      <c r="A1273" s="413" t="s">
        <v>594</v>
      </c>
      <c r="B1273" s="414" t="s">
        <v>741</v>
      </c>
      <c r="C1273" s="84" t="s">
        <v>113</v>
      </c>
      <c r="D1273" s="174">
        <v>4285</v>
      </c>
      <c r="E1273" s="174">
        <v>100</v>
      </c>
      <c r="F1273" s="157">
        <v>0</v>
      </c>
      <c r="G1273" s="174">
        <v>0</v>
      </c>
      <c r="H1273" s="174">
        <v>0</v>
      </c>
    </row>
    <row r="1274" spans="1:8" ht="33.75" customHeight="1">
      <c r="A1274" s="413"/>
      <c r="B1274" s="414"/>
      <c r="C1274" s="84" t="s">
        <v>33</v>
      </c>
      <c r="D1274" s="174">
        <v>1285</v>
      </c>
      <c r="E1274" s="174">
        <v>30</v>
      </c>
      <c r="F1274" s="157">
        <v>0</v>
      </c>
      <c r="G1274" s="174">
        <v>0</v>
      </c>
      <c r="H1274" s="174">
        <v>0</v>
      </c>
    </row>
    <row r="1275" spans="1:8" ht="15.75">
      <c r="A1275" s="413"/>
      <c r="B1275" s="414"/>
      <c r="C1275" s="84" t="s">
        <v>17</v>
      </c>
      <c r="D1275" s="174">
        <v>0</v>
      </c>
      <c r="E1275" s="174">
        <v>0</v>
      </c>
      <c r="F1275" s="157">
        <v>0</v>
      </c>
      <c r="G1275" s="174">
        <v>0</v>
      </c>
      <c r="H1275" s="174" t="s">
        <v>71</v>
      </c>
    </row>
    <row r="1276" spans="1:8" ht="18" customHeight="1">
      <c r="A1276" s="413"/>
      <c r="B1276" s="414"/>
      <c r="C1276" s="84" t="s">
        <v>34</v>
      </c>
      <c r="D1276" s="174">
        <v>3000</v>
      </c>
      <c r="E1276" s="174">
        <v>70</v>
      </c>
      <c r="F1276" s="157">
        <v>0</v>
      </c>
      <c r="G1276" s="174">
        <v>0</v>
      </c>
      <c r="H1276" s="174">
        <v>0</v>
      </c>
    </row>
    <row r="1277" spans="1:8" ht="24" customHeight="1">
      <c r="A1277" s="413"/>
      <c r="B1277" s="414"/>
      <c r="C1277" s="84" t="s">
        <v>35</v>
      </c>
      <c r="D1277" s="174">
        <v>0</v>
      </c>
      <c r="E1277" s="174">
        <v>0</v>
      </c>
      <c r="F1277" s="157">
        <v>0</v>
      </c>
      <c r="G1277" s="174">
        <v>0</v>
      </c>
      <c r="H1277" s="174" t="s">
        <v>71</v>
      </c>
    </row>
    <row r="1278" spans="1:8" ht="15.75">
      <c r="A1278" s="413" t="s">
        <v>595</v>
      </c>
      <c r="B1278" s="520" t="s">
        <v>598</v>
      </c>
      <c r="C1278" s="84" t="s">
        <v>113</v>
      </c>
      <c r="D1278" s="157">
        <v>1319</v>
      </c>
      <c r="E1278" s="157">
        <v>100</v>
      </c>
      <c r="F1278" s="157">
        <f>F1279+F1280+F1281+F1282</f>
        <v>139.7</v>
      </c>
      <c r="G1278" s="174">
        <v>100</v>
      </c>
      <c r="H1278" s="174">
        <f>F1278/D1278*100-100</f>
        <v>-89.40864291129644</v>
      </c>
    </row>
    <row r="1279" spans="1:8" ht="35.25" customHeight="1">
      <c r="A1279" s="413"/>
      <c r="B1279" s="520"/>
      <c r="C1279" s="84" t="s">
        <v>33</v>
      </c>
      <c r="D1279" s="157">
        <v>0</v>
      </c>
      <c r="E1279" s="157">
        <v>0</v>
      </c>
      <c r="F1279" s="157">
        <v>0</v>
      </c>
      <c r="G1279" s="157">
        <v>0</v>
      </c>
      <c r="H1279" s="157" t="s">
        <v>71</v>
      </c>
    </row>
    <row r="1280" spans="1:8" ht="15.75">
      <c r="A1280" s="413"/>
      <c r="B1280" s="520"/>
      <c r="C1280" s="84" t="s">
        <v>17</v>
      </c>
      <c r="D1280" s="174">
        <v>1319</v>
      </c>
      <c r="E1280" s="174">
        <v>100</v>
      </c>
      <c r="F1280" s="157">
        <v>139.7</v>
      </c>
      <c r="G1280" s="174">
        <v>100</v>
      </c>
      <c r="H1280" s="174">
        <f>F1280/D1280*100-100</f>
        <v>-89.40864291129644</v>
      </c>
    </row>
    <row r="1281" spans="1:8" ht="15.75">
      <c r="A1281" s="413"/>
      <c r="B1281" s="520"/>
      <c r="C1281" s="84" t="s">
        <v>34</v>
      </c>
      <c r="D1281" s="157">
        <v>0</v>
      </c>
      <c r="E1281" s="157">
        <v>0</v>
      </c>
      <c r="F1281" s="157">
        <v>0</v>
      </c>
      <c r="G1281" s="157">
        <v>0</v>
      </c>
      <c r="H1281" s="157" t="s">
        <v>71</v>
      </c>
    </row>
    <row r="1282" spans="1:8" ht="28.5" customHeight="1">
      <c r="A1282" s="413"/>
      <c r="B1282" s="520"/>
      <c r="C1282" s="84" t="s">
        <v>35</v>
      </c>
      <c r="D1282" s="157">
        <v>0</v>
      </c>
      <c r="E1282" s="157">
        <v>0</v>
      </c>
      <c r="F1282" s="157">
        <v>0</v>
      </c>
      <c r="G1282" s="157">
        <v>0</v>
      </c>
      <c r="H1282" s="157" t="s">
        <v>71</v>
      </c>
    </row>
    <row r="1283" spans="1:8" ht="15.75">
      <c r="A1283" s="413" t="s">
        <v>596</v>
      </c>
      <c r="B1283" s="414" t="s">
        <v>597</v>
      </c>
      <c r="C1283" s="84" t="s">
        <v>113</v>
      </c>
      <c r="D1283" s="157">
        <v>86</v>
      </c>
      <c r="E1283" s="157">
        <v>100</v>
      </c>
      <c r="F1283" s="157">
        <f>F1284+F1285+F1286+F1287</f>
        <v>47.8</v>
      </c>
      <c r="G1283" s="157">
        <v>100</v>
      </c>
      <c r="H1283" s="157">
        <f>F1283/D1283*100-100</f>
        <v>-44.418604651162795</v>
      </c>
    </row>
    <row r="1284" spans="1:8" ht="30" customHeight="1">
      <c r="A1284" s="413"/>
      <c r="B1284" s="414"/>
      <c r="C1284" s="84" t="s">
        <v>33</v>
      </c>
      <c r="D1284" s="157">
        <v>0</v>
      </c>
      <c r="E1284" s="157">
        <v>0</v>
      </c>
      <c r="F1284" s="157">
        <v>0</v>
      </c>
      <c r="G1284" s="157">
        <v>0</v>
      </c>
      <c r="H1284" s="157" t="s">
        <v>71</v>
      </c>
    </row>
    <row r="1285" spans="1:8" ht="15.75">
      <c r="A1285" s="413"/>
      <c r="B1285" s="414"/>
      <c r="C1285" s="84" t="s">
        <v>17</v>
      </c>
      <c r="D1285" s="157">
        <v>0</v>
      </c>
      <c r="E1285" s="157">
        <v>0</v>
      </c>
      <c r="F1285" s="157">
        <v>0</v>
      </c>
      <c r="G1285" s="157">
        <v>0</v>
      </c>
      <c r="H1285" s="157" t="s">
        <v>71</v>
      </c>
    </row>
    <row r="1286" spans="1:8" ht="15.75">
      <c r="A1286" s="413"/>
      <c r="B1286" s="414"/>
      <c r="C1286" s="84" t="s">
        <v>34</v>
      </c>
      <c r="D1286" s="157">
        <v>86</v>
      </c>
      <c r="E1286" s="157">
        <v>100</v>
      </c>
      <c r="F1286" s="157">
        <v>47.8</v>
      </c>
      <c r="G1286" s="157">
        <v>100</v>
      </c>
      <c r="H1286" s="157">
        <f>F1286/D1286*100-100</f>
        <v>-44.418604651162795</v>
      </c>
    </row>
    <row r="1287" spans="1:8" ht="15.75">
      <c r="A1287" s="413"/>
      <c r="B1287" s="414"/>
      <c r="C1287" s="84" t="s">
        <v>35</v>
      </c>
      <c r="D1287" s="157">
        <v>0</v>
      </c>
      <c r="E1287" s="157">
        <v>0</v>
      </c>
      <c r="F1287" s="157">
        <v>0</v>
      </c>
      <c r="G1287" s="157">
        <v>0</v>
      </c>
      <c r="H1287" s="157" t="s">
        <v>71</v>
      </c>
    </row>
    <row r="1288" spans="1:8" ht="15.75" customHeight="1">
      <c r="A1288" s="419" t="s">
        <v>296</v>
      </c>
      <c r="B1288" s="521" t="s">
        <v>267</v>
      </c>
      <c r="C1288" s="77" t="s">
        <v>113</v>
      </c>
      <c r="D1288" s="160">
        <v>1288</v>
      </c>
      <c r="E1288" s="160">
        <v>100</v>
      </c>
      <c r="F1288" s="160">
        <f>F1289+F1290+F1291+F1292</f>
        <v>666.3</v>
      </c>
      <c r="G1288" s="160">
        <v>100</v>
      </c>
      <c r="H1288" s="160">
        <f>F1288/D1288*100-100</f>
        <v>-48.268633540372676</v>
      </c>
    </row>
    <row r="1289" spans="1:8" ht="31.5">
      <c r="A1289" s="419"/>
      <c r="B1289" s="522"/>
      <c r="C1289" s="77" t="s">
        <v>33</v>
      </c>
      <c r="D1289" s="160">
        <v>1288</v>
      </c>
      <c r="E1289" s="160">
        <v>100</v>
      </c>
      <c r="F1289" s="160">
        <f>F1294</f>
        <v>666.3</v>
      </c>
      <c r="G1289" s="160">
        <v>100</v>
      </c>
      <c r="H1289" s="160">
        <f>F1289/D1289*100-100</f>
        <v>-48.268633540372676</v>
      </c>
    </row>
    <row r="1290" spans="1:8" ht="15.75">
      <c r="A1290" s="419"/>
      <c r="B1290" s="522"/>
      <c r="C1290" s="77" t="s">
        <v>17</v>
      </c>
      <c r="D1290" s="160">
        <v>0</v>
      </c>
      <c r="E1290" s="160">
        <v>0</v>
      </c>
      <c r="F1290" s="160">
        <v>0</v>
      </c>
      <c r="G1290" s="160">
        <v>0</v>
      </c>
      <c r="H1290" s="160" t="s">
        <v>71</v>
      </c>
    </row>
    <row r="1291" spans="1:8" ht="15.75">
      <c r="A1291" s="419"/>
      <c r="B1291" s="522"/>
      <c r="C1291" s="77" t="s">
        <v>34</v>
      </c>
      <c r="D1291" s="160">
        <v>0</v>
      </c>
      <c r="E1291" s="160">
        <v>0</v>
      </c>
      <c r="F1291" s="160">
        <v>0</v>
      </c>
      <c r="G1291" s="160">
        <v>0</v>
      </c>
      <c r="H1291" s="160" t="s">
        <v>71</v>
      </c>
    </row>
    <row r="1292" spans="1:8" ht="15.75">
      <c r="A1292" s="419"/>
      <c r="B1292" s="523"/>
      <c r="C1292" s="77" t="s">
        <v>35</v>
      </c>
      <c r="D1292" s="160">
        <v>0</v>
      </c>
      <c r="E1292" s="160">
        <v>0</v>
      </c>
      <c r="F1292" s="160">
        <v>0</v>
      </c>
      <c r="G1292" s="160">
        <v>0</v>
      </c>
      <c r="H1292" s="160" t="s">
        <v>71</v>
      </c>
    </row>
    <row r="1293" spans="1:8" ht="15.75" customHeight="1">
      <c r="A1293" s="413" t="s">
        <v>599</v>
      </c>
      <c r="B1293" s="414" t="s">
        <v>601</v>
      </c>
      <c r="C1293" s="84" t="s">
        <v>12</v>
      </c>
      <c r="D1293" s="157">
        <v>1288</v>
      </c>
      <c r="E1293" s="157">
        <v>100</v>
      </c>
      <c r="F1293" s="157">
        <f>F1294+F1295+F1296+F1297</f>
        <v>666.3</v>
      </c>
      <c r="G1293" s="157">
        <v>100</v>
      </c>
      <c r="H1293" s="157">
        <f>F1293/D1293*100-100</f>
        <v>-48.268633540372676</v>
      </c>
    </row>
    <row r="1294" spans="1:8" ht="31.5">
      <c r="A1294" s="413"/>
      <c r="B1294" s="414"/>
      <c r="C1294" s="84" t="s">
        <v>33</v>
      </c>
      <c r="D1294" s="157">
        <v>1288</v>
      </c>
      <c r="E1294" s="157">
        <v>100</v>
      </c>
      <c r="F1294" s="157">
        <v>666.3</v>
      </c>
      <c r="G1294" s="157">
        <v>100</v>
      </c>
      <c r="H1294" s="157">
        <f>F1294/D1294*100-100</f>
        <v>-48.268633540372676</v>
      </c>
    </row>
    <row r="1295" spans="1:8" ht="15.75">
      <c r="A1295" s="413"/>
      <c r="B1295" s="414"/>
      <c r="C1295" s="84" t="s">
        <v>17</v>
      </c>
      <c r="D1295" s="157">
        <v>0</v>
      </c>
      <c r="E1295" s="157">
        <v>0</v>
      </c>
      <c r="F1295" s="157">
        <v>0</v>
      </c>
      <c r="G1295" s="157">
        <v>0</v>
      </c>
      <c r="H1295" s="157" t="s">
        <v>71</v>
      </c>
    </row>
    <row r="1296" spans="1:8" ht="15.75">
      <c r="A1296" s="413"/>
      <c r="B1296" s="414"/>
      <c r="C1296" s="84" t="s">
        <v>34</v>
      </c>
      <c r="D1296" s="157">
        <v>0</v>
      </c>
      <c r="E1296" s="157">
        <v>0</v>
      </c>
      <c r="F1296" s="157">
        <v>0</v>
      </c>
      <c r="G1296" s="157">
        <v>0</v>
      </c>
      <c r="H1296" s="157" t="s">
        <v>71</v>
      </c>
    </row>
    <row r="1297" spans="1:8" ht="15.75">
      <c r="A1297" s="413"/>
      <c r="B1297" s="414"/>
      <c r="C1297" s="84" t="s">
        <v>35</v>
      </c>
      <c r="D1297" s="157">
        <v>0</v>
      </c>
      <c r="E1297" s="157">
        <v>0</v>
      </c>
      <c r="F1297" s="157">
        <v>0</v>
      </c>
      <c r="G1297" s="157">
        <v>0</v>
      </c>
      <c r="H1297" s="160" t="s">
        <v>71</v>
      </c>
    </row>
    <row r="1298" spans="1:8" ht="15.75" customHeight="1">
      <c r="A1298" s="419" t="s">
        <v>297</v>
      </c>
      <c r="B1298" s="420" t="s">
        <v>268</v>
      </c>
      <c r="C1298" s="77" t="s">
        <v>113</v>
      </c>
      <c r="D1298" s="160">
        <v>21686</v>
      </c>
      <c r="E1298" s="160">
        <v>100</v>
      </c>
      <c r="F1298" s="160">
        <f>F1299+F1300+F1301+F1302</f>
        <v>13529.2</v>
      </c>
      <c r="G1298" s="160">
        <v>100</v>
      </c>
      <c r="H1298" s="160">
        <f>F1298/D1298*100-100</f>
        <v>-37.61320667711887</v>
      </c>
    </row>
    <row r="1299" spans="1:8" ht="31.5">
      <c r="A1299" s="419"/>
      <c r="B1299" s="420"/>
      <c r="C1299" s="77" t="s">
        <v>33</v>
      </c>
      <c r="D1299" s="160">
        <v>21686</v>
      </c>
      <c r="E1299" s="176">
        <v>100</v>
      </c>
      <c r="F1299" s="160">
        <f>F1304+F1309</f>
        <v>13529.2</v>
      </c>
      <c r="G1299" s="176">
        <v>100</v>
      </c>
      <c r="H1299" s="160">
        <f>F1299/D1299*100-100</f>
        <v>-37.61320667711887</v>
      </c>
    </row>
    <row r="1300" spans="1:8" ht="15.75">
      <c r="A1300" s="419"/>
      <c r="B1300" s="420"/>
      <c r="C1300" s="77" t="s">
        <v>17</v>
      </c>
      <c r="D1300" s="160">
        <v>0</v>
      </c>
      <c r="E1300" s="160">
        <v>0</v>
      </c>
      <c r="F1300" s="160">
        <v>0</v>
      </c>
      <c r="G1300" s="160">
        <v>0</v>
      </c>
      <c r="H1300" s="160" t="s">
        <v>71</v>
      </c>
    </row>
    <row r="1301" spans="1:8" ht="15.75">
      <c r="A1301" s="419"/>
      <c r="B1301" s="420"/>
      <c r="C1301" s="77" t="s">
        <v>34</v>
      </c>
      <c r="D1301" s="160">
        <v>0</v>
      </c>
      <c r="E1301" s="160">
        <v>0</v>
      </c>
      <c r="F1301" s="160">
        <v>0</v>
      </c>
      <c r="G1301" s="160">
        <v>0</v>
      </c>
      <c r="H1301" s="160" t="s">
        <v>71</v>
      </c>
    </row>
    <row r="1302" spans="1:8" ht="15.75">
      <c r="A1302" s="419"/>
      <c r="B1302" s="420"/>
      <c r="C1302" s="77" t="s">
        <v>35</v>
      </c>
      <c r="D1302" s="160">
        <v>0</v>
      </c>
      <c r="E1302" s="160">
        <v>0</v>
      </c>
      <c r="F1302" s="160">
        <v>0</v>
      </c>
      <c r="G1302" s="160">
        <v>0</v>
      </c>
      <c r="H1302" s="160" t="s">
        <v>71</v>
      </c>
    </row>
    <row r="1303" spans="1:8" ht="15.75" customHeight="1">
      <c r="A1303" s="413" t="s">
        <v>602</v>
      </c>
      <c r="B1303" s="414" t="s">
        <v>604</v>
      </c>
      <c r="C1303" s="84" t="s">
        <v>113</v>
      </c>
      <c r="D1303" s="157">
        <v>12667</v>
      </c>
      <c r="E1303" s="157">
        <v>100</v>
      </c>
      <c r="F1303" s="157">
        <f>F1304+F1305+F1306+F1307</f>
        <v>8870.6</v>
      </c>
      <c r="G1303" s="157">
        <v>100</v>
      </c>
      <c r="H1303" s="157">
        <f>F1303/D1303*100-100</f>
        <v>-29.970790242362042</v>
      </c>
    </row>
    <row r="1304" spans="1:8" ht="31.5">
      <c r="A1304" s="413"/>
      <c r="B1304" s="414"/>
      <c r="C1304" s="84" t="s">
        <v>33</v>
      </c>
      <c r="D1304" s="175">
        <v>12667</v>
      </c>
      <c r="E1304" s="175">
        <v>100</v>
      </c>
      <c r="F1304" s="175">
        <v>8870.6</v>
      </c>
      <c r="G1304" s="175">
        <v>100</v>
      </c>
      <c r="H1304" s="157">
        <f>F1304/D1304*100-100</f>
        <v>-29.970790242362042</v>
      </c>
    </row>
    <row r="1305" spans="1:8" ht="15.75">
      <c r="A1305" s="413"/>
      <c r="B1305" s="414"/>
      <c r="C1305" s="84" t="s">
        <v>17</v>
      </c>
      <c r="D1305" s="157">
        <v>0</v>
      </c>
      <c r="E1305" s="157">
        <v>0</v>
      </c>
      <c r="F1305" s="157">
        <v>0</v>
      </c>
      <c r="G1305" s="157">
        <v>0</v>
      </c>
      <c r="H1305" s="157" t="s">
        <v>71</v>
      </c>
    </row>
    <row r="1306" spans="1:8" ht="15.75">
      <c r="A1306" s="413"/>
      <c r="B1306" s="414"/>
      <c r="C1306" s="84" t="s">
        <v>34</v>
      </c>
      <c r="D1306" s="157">
        <v>0</v>
      </c>
      <c r="E1306" s="157">
        <v>0</v>
      </c>
      <c r="F1306" s="157">
        <v>0</v>
      </c>
      <c r="G1306" s="157">
        <v>0</v>
      </c>
      <c r="H1306" s="157" t="s">
        <v>71</v>
      </c>
    </row>
    <row r="1307" spans="1:8" ht="15.75">
      <c r="A1307" s="413"/>
      <c r="B1307" s="414"/>
      <c r="C1307" s="84" t="s">
        <v>35</v>
      </c>
      <c r="D1307" s="157">
        <v>0</v>
      </c>
      <c r="E1307" s="157">
        <v>0</v>
      </c>
      <c r="F1307" s="157">
        <v>0</v>
      </c>
      <c r="G1307" s="157">
        <v>0</v>
      </c>
      <c r="H1307" s="157" t="s">
        <v>71</v>
      </c>
    </row>
    <row r="1308" spans="1:8" ht="15.75" customHeight="1">
      <c r="A1308" s="413" t="s">
        <v>603</v>
      </c>
      <c r="B1308" s="414" t="s">
        <v>351</v>
      </c>
      <c r="C1308" s="84" t="s">
        <v>113</v>
      </c>
      <c r="D1308" s="157">
        <v>9019</v>
      </c>
      <c r="E1308" s="157">
        <v>100</v>
      </c>
      <c r="F1308" s="157">
        <f>F1309+F1310+F1311+F1312</f>
        <v>4658.6</v>
      </c>
      <c r="G1308" s="157">
        <v>100</v>
      </c>
      <c r="H1308" s="157">
        <f>F1308/D1308*100-100</f>
        <v>-48.34682337287948</v>
      </c>
    </row>
    <row r="1309" spans="1:8" ht="31.5">
      <c r="A1309" s="413"/>
      <c r="B1309" s="414"/>
      <c r="C1309" s="84" t="s">
        <v>33</v>
      </c>
      <c r="D1309" s="157">
        <v>9019</v>
      </c>
      <c r="E1309" s="157">
        <v>100</v>
      </c>
      <c r="F1309" s="157">
        <v>4658.6</v>
      </c>
      <c r="G1309" s="157">
        <v>100</v>
      </c>
      <c r="H1309" s="157">
        <f>F1309/D1309*100-100</f>
        <v>-48.34682337287948</v>
      </c>
    </row>
    <row r="1310" spans="1:8" ht="15.75">
      <c r="A1310" s="413"/>
      <c r="B1310" s="414"/>
      <c r="C1310" s="84" t="s">
        <v>17</v>
      </c>
      <c r="D1310" s="157">
        <v>0</v>
      </c>
      <c r="E1310" s="157">
        <v>0</v>
      </c>
      <c r="F1310" s="157">
        <v>0</v>
      </c>
      <c r="G1310" s="157">
        <v>0</v>
      </c>
      <c r="H1310" s="157" t="s">
        <v>71</v>
      </c>
    </row>
    <row r="1311" spans="1:8" ht="15.75">
      <c r="A1311" s="413"/>
      <c r="B1311" s="414"/>
      <c r="C1311" s="84" t="s">
        <v>34</v>
      </c>
      <c r="D1311" s="157">
        <v>0</v>
      </c>
      <c r="E1311" s="157">
        <v>0</v>
      </c>
      <c r="F1311" s="157">
        <v>0</v>
      </c>
      <c r="G1311" s="157">
        <v>0</v>
      </c>
      <c r="H1311" s="157" t="s">
        <v>71</v>
      </c>
    </row>
    <row r="1312" spans="1:8" ht="15.75">
      <c r="A1312" s="413"/>
      <c r="B1312" s="414"/>
      <c r="C1312" s="84" t="s">
        <v>35</v>
      </c>
      <c r="D1312" s="157">
        <v>0</v>
      </c>
      <c r="E1312" s="157">
        <v>0</v>
      </c>
      <c r="F1312" s="157">
        <v>0</v>
      </c>
      <c r="G1312" s="157">
        <v>0</v>
      </c>
      <c r="H1312" s="157" t="s">
        <v>71</v>
      </c>
    </row>
    <row r="1313" spans="1:8" ht="15.75">
      <c r="A1313" s="450" t="s">
        <v>32</v>
      </c>
      <c r="B1313" s="519" t="s">
        <v>716</v>
      </c>
      <c r="C1313" s="90" t="s">
        <v>89</v>
      </c>
      <c r="D1313" s="173">
        <f>D1314+D1315+D1316+D1317</f>
        <v>60091</v>
      </c>
      <c r="E1313" s="173">
        <f>E1314+E1315+E1316+E1317</f>
        <v>100</v>
      </c>
      <c r="F1313" s="173">
        <f>F1314+F1315+F1316+F1317</f>
        <v>8884.970000000001</v>
      </c>
      <c r="G1313" s="173">
        <f>G1314+G1315+G1316+G1317</f>
        <v>100</v>
      </c>
      <c r="H1313" s="173">
        <f>F1313/D1313*100-100</f>
        <v>-85.21414188480804</v>
      </c>
    </row>
    <row r="1314" spans="1:8" ht="31.5">
      <c r="A1314" s="450"/>
      <c r="B1314" s="519"/>
      <c r="C1314" s="90" t="s">
        <v>33</v>
      </c>
      <c r="D1314" s="173">
        <v>0</v>
      </c>
      <c r="E1314" s="173">
        <f>D1314/D1313*100</f>
        <v>0</v>
      </c>
      <c r="F1314" s="173">
        <v>0</v>
      </c>
      <c r="G1314" s="173">
        <f>F1314/F1313*100</f>
        <v>0</v>
      </c>
      <c r="H1314" s="173" t="s">
        <v>71</v>
      </c>
    </row>
    <row r="1315" spans="1:8" ht="15.75">
      <c r="A1315" s="450"/>
      <c r="B1315" s="519"/>
      <c r="C1315" s="90" t="s">
        <v>17</v>
      </c>
      <c r="D1315" s="173">
        <v>35715.5</v>
      </c>
      <c r="E1315" s="173">
        <f>D1315/D1313*100</f>
        <v>59.4356892047062</v>
      </c>
      <c r="F1315" s="173">
        <v>2126.7</v>
      </c>
      <c r="G1315" s="173">
        <f>F1315/F1313*100</f>
        <v>23.935927752147723</v>
      </c>
      <c r="H1315" s="173">
        <f>F1315/D1315*100-100</f>
        <v>-94.04544245495653</v>
      </c>
    </row>
    <row r="1316" spans="1:8" ht="15.75">
      <c r="A1316" s="450"/>
      <c r="B1316" s="519"/>
      <c r="C1316" s="90" t="s">
        <v>34</v>
      </c>
      <c r="D1316" s="173">
        <v>15306.5</v>
      </c>
      <c r="E1316" s="173">
        <f>D1316/D1313*100</f>
        <v>25.47220049591453</v>
      </c>
      <c r="F1316" s="173">
        <v>1698.3</v>
      </c>
      <c r="G1316" s="173">
        <f>F1316/F1313*100</f>
        <v>19.11430201790214</v>
      </c>
      <c r="H1316" s="173">
        <f>F1316/D1316*100-100</f>
        <v>-88.90471368372914</v>
      </c>
    </row>
    <row r="1317" spans="1:8" ht="15.75">
      <c r="A1317" s="450"/>
      <c r="B1317" s="519"/>
      <c r="C1317" s="90" t="s">
        <v>35</v>
      </c>
      <c r="D1317" s="173">
        <v>9069</v>
      </c>
      <c r="E1317" s="173">
        <f>D1317/D1313*100</f>
        <v>15.092110299379275</v>
      </c>
      <c r="F1317" s="173">
        <v>5059.97</v>
      </c>
      <c r="G1317" s="173">
        <f>F1317/F1313*100</f>
        <v>56.949770229950126</v>
      </c>
      <c r="H1317" s="173">
        <f>F1317/D1317*100-100</f>
        <v>-44.20586613739111</v>
      </c>
    </row>
    <row r="1318" spans="1:8" s="65" customFormat="1" ht="24" customHeight="1">
      <c r="A1318" s="421" t="s">
        <v>605</v>
      </c>
      <c r="B1318" s="525" t="s">
        <v>305</v>
      </c>
      <c r="C1318" s="81" t="s">
        <v>113</v>
      </c>
      <c r="D1318" s="129">
        <f>D1319+D1320+D1321+D1322</f>
        <v>2677.5</v>
      </c>
      <c r="E1318" s="129">
        <f>E1319+E1320+E1321+E1322</f>
        <v>100</v>
      </c>
      <c r="F1318" s="129">
        <f>F1319+F1320+F1321+F1322</f>
        <v>2126.7</v>
      </c>
      <c r="G1318" s="129">
        <f>G1319+G1320+G1321+G1322</f>
        <v>100</v>
      </c>
      <c r="H1318" s="129">
        <f aca="true" t="shared" si="12" ref="H1318:H1323">(F1318/D1318*100)-100</f>
        <v>-20.57142857142857</v>
      </c>
    </row>
    <row r="1319" spans="1:8" s="65" customFormat="1" ht="33.75" customHeight="1">
      <c r="A1319" s="421"/>
      <c r="B1319" s="525"/>
      <c r="C1319" s="81" t="s">
        <v>33</v>
      </c>
      <c r="D1319" s="177">
        <v>0</v>
      </c>
      <c r="E1319" s="177">
        <f>D1319/D1318*100</f>
        <v>0</v>
      </c>
      <c r="F1319" s="177">
        <v>0</v>
      </c>
      <c r="G1319" s="177">
        <f>F1319/$F$1318*100</f>
        <v>0</v>
      </c>
      <c r="H1319" s="129" t="s">
        <v>71</v>
      </c>
    </row>
    <row r="1320" spans="1:8" s="65" customFormat="1" ht="15.75">
      <c r="A1320" s="421"/>
      <c r="B1320" s="525"/>
      <c r="C1320" s="81" t="s">
        <v>17</v>
      </c>
      <c r="D1320" s="129">
        <v>2677.5</v>
      </c>
      <c r="E1320" s="129">
        <f>D1320/D1318*100</f>
        <v>100</v>
      </c>
      <c r="F1320" s="129">
        <v>2126.7</v>
      </c>
      <c r="G1320" s="177">
        <f>F1320/$F$1318*100</f>
        <v>100</v>
      </c>
      <c r="H1320" s="129">
        <f t="shared" si="12"/>
        <v>-20.57142857142857</v>
      </c>
    </row>
    <row r="1321" spans="1:8" s="65" customFormat="1" ht="15.75">
      <c r="A1321" s="421"/>
      <c r="B1321" s="525"/>
      <c r="C1321" s="81" t="s">
        <v>34</v>
      </c>
      <c r="D1321" s="129">
        <v>0</v>
      </c>
      <c r="E1321" s="129">
        <f>D1321/D1318*100</f>
        <v>0</v>
      </c>
      <c r="F1321" s="129">
        <v>0</v>
      </c>
      <c r="G1321" s="177">
        <f>F1321/$F$1318*100</f>
        <v>0</v>
      </c>
      <c r="H1321" s="129" t="s">
        <v>71</v>
      </c>
    </row>
    <row r="1322" spans="1:8" s="65" customFormat="1" ht="15.75">
      <c r="A1322" s="421"/>
      <c r="B1322" s="525"/>
      <c r="C1322" s="81" t="s">
        <v>35</v>
      </c>
      <c r="D1322" s="129">
        <v>0</v>
      </c>
      <c r="E1322" s="129">
        <f>D1322/D1318*100</f>
        <v>0</v>
      </c>
      <c r="F1322" s="129">
        <v>0</v>
      </c>
      <c r="G1322" s="177">
        <f>F1322/$F$1318*100</f>
        <v>0</v>
      </c>
      <c r="H1322" s="129" t="s">
        <v>71</v>
      </c>
    </row>
    <row r="1323" spans="1:8" s="65" customFormat="1" ht="15.75">
      <c r="A1323" s="421" t="s">
        <v>606</v>
      </c>
      <c r="B1323" s="525" t="s">
        <v>306</v>
      </c>
      <c r="C1323" s="81" t="s">
        <v>113</v>
      </c>
      <c r="D1323" s="129">
        <f>D1324+D1325+D1326+D1327</f>
        <v>4972.5</v>
      </c>
      <c r="E1323" s="129">
        <f>E1324+E1325+E1326+E1327</f>
        <v>100.00000000000001</v>
      </c>
      <c r="F1323" s="129">
        <f>F1324+F1325+F1326+F1327</f>
        <v>6758.27</v>
      </c>
      <c r="G1323" s="129">
        <f>G1324+G1325+G1326+G1327</f>
        <v>99.99999999999999</v>
      </c>
      <c r="H1323" s="129">
        <f t="shared" si="12"/>
        <v>35.912921065862264</v>
      </c>
    </row>
    <row r="1324" spans="1:8" s="65" customFormat="1" ht="35.25" customHeight="1">
      <c r="A1324" s="421"/>
      <c r="B1324" s="525"/>
      <c r="C1324" s="81" t="s">
        <v>33</v>
      </c>
      <c r="D1324" s="129">
        <v>0</v>
      </c>
      <c r="E1324" s="177">
        <f>D1324/D1323*100</f>
        <v>0</v>
      </c>
      <c r="F1324" s="129">
        <v>0</v>
      </c>
      <c r="G1324" s="177">
        <f>F1324/F1323*100</f>
        <v>0</v>
      </c>
      <c r="H1324" s="129" t="s">
        <v>71</v>
      </c>
    </row>
    <row r="1325" spans="1:8" s="65" customFormat="1" ht="19.5" customHeight="1">
      <c r="A1325" s="421"/>
      <c r="B1325" s="525"/>
      <c r="C1325" s="81" t="s">
        <v>17</v>
      </c>
      <c r="D1325" s="129">
        <v>0</v>
      </c>
      <c r="E1325" s="129">
        <f>D1325/D1323*100</f>
        <v>0</v>
      </c>
      <c r="F1325" s="129">
        <v>0</v>
      </c>
      <c r="G1325" s="129">
        <f>F1325/F1323*100</f>
        <v>0</v>
      </c>
      <c r="H1325" s="129" t="s">
        <v>71</v>
      </c>
    </row>
    <row r="1326" spans="1:8" s="65" customFormat="1" ht="15.75">
      <c r="A1326" s="421"/>
      <c r="B1326" s="525"/>
      <c r="C1326" s="81" t="s">
        <v>34</v>
      </c>
      <c r="D1326" s="129">
        <v>1147.5</v>
      </c>
      <c r="E1326" s="129">
        <f>D1326/D1323*100</f>
        <v>23.076923076923077</v>
      </c>
      <c r="F1326" s="129">
        <v>1698.3</v>
      </c>
      <c r="G1326" s="129">
        <f>F1326/F1323*100</f>
        <v>25.129212061666667</v>
      </c>
      <c r="H1326" s="129">
        <f aca="true" t="shared" si="13" ref="H1326:H1332">(F1326/D1326*100)-100</f>
        <v>48</v>
      </c>
    </row>
    <row r="1327" spans="1:8" s="65" customFormat="1" ht="18.75" customHeight="1">
      <c r="A1327" s="421"/>
      <c r="B1327" s="525"/>
      <c r="C1327" s="81" t="s">
        <v>35</v>
      </c>
      <c r="D1327" s="129">
        <v>3825</v>
      </c>
      <c r="E1327" s="129">
        <f>D1327/D1323*100</f>
        <v>76.92307692307693</v>
      </c>
      <c r="F1327" s="129">
        <v>5059.97</v>
      </c>
      <c r="G1327" s="129">
        <f>F1327/F1323*100</f>
        <v>74.87078793833332</v>
      </c>
      <c r="H1327" s="129">
        <f t="shared" si="13"/>
        <v>32.28679738562093</v>
      </c>
    </row>
    <row r="1328" spans="1:8" s="65" customFormat="1" ht="15.75">
      <c r="A1328" s="421" t="s">
        <v>607</v>
      </c>
      <c r="B1328" s="504" t="s">
        <v>307</v>
      </c>
      <c r="C1328" s="81" t="s">
        <v>113</v>
      </c>
      <c r="D1328" s="129">
        <f>D1329+D1330+D1331+D1332</f>
        <v>52441</v>
      </c>
      <c r="E1328" s="129">
        <f>E1329+E1330+E1331+E1332</f>
        <v>100</v>
      </c>
      <c r="F1328" s="129">
        <f>F1329+F1330+F1331+F1332</f>
        <v>0</v>
      </c>
      <c r="G1328" s="129">
        <v>0</v>
      </c>
      <c r="H1328" s="129">
        <f t="shared" si="13"/>
        <v>-100</v>
      </c>
    </row>
    <row r="1329" spans="1:8" s="65" customFormat="1" ht="31.5">
      <c r="A1329" s="421"/>
      <c r="B1329" s="504"/>
      <c r="C1329" s="81" t="s">
        <v>33</v>
      </c>
      <c r="D1329" s="129">
        <v>0</v>
      </c>
      <c r="E1329" s="177">
        <f>D1329/D1328*100</f>
        <v>0</v>
      </c>
      <c r="F1329" s="129">
        <v>0</v>
      </c>
      <c r="G1329" s="129">
        <v>0</v>
      </c>
      <c r="H1329" s="129" t="s">
        <v>71</v>
      </c>
    </row>
    <row r="1330" spans="1:8" s="65" customFormat="1" ht="15.75">
      <c r="A1330" s="421"/>
      <c r="B1330" s="504"/>
      <c r="C1330" s="81" t="s">
        <v>17</v>
      </c>
      <c r="D1330" s="129">
        <v>33038</v>
      </c>
      <c r="E1330" s="129">
        <f>D1330/D1328*100</f>
        <v>63.000324173833455</v>
      </c>
      <c r="F1330" s="129">
        <v>0</v>
      </c>
      <c r="G1330" s="129">
        <v>0</v>
      </c>
      <c r="H1330" s="129">
        <f t="shared" si="13"/>
        <v>-100</v>
      </c>
    </row>
    <row r="1331" spans="1:8" s="65" customFormat="1" ht="15.75">
      <c r="A1331" s="421"/>
      <c r="B1331" s="504"/>
      <c r="C1331" s="81" t="s">
        <v>34</v>
      </c>
      <c r="D1331" s="129">
        <v>14159</v>
      </c>
      <c r="E1331" s="129">
        <f>D1331/D1328*100</f>
        <v>26.999866516656812</v>
      </c>
      <c r="F1331" s="129">
        <v>0</v>
      </c>
      <c r="G1331" s="129">
        <v>0</v>
      </c>
      <c r="H1331" s="129">
        <f t="shared" si="13"/>
        <v>-100</v>
      </c>
    </row>
    <row r="1332" spans="1:8" s="65" customFormat="1" ht="15.75">
      <c r="A1332" s="421"/>
      <c r="B1332" s="504"/>
      <c r="C1332" s="81" t="s">
        <v>35</v>
      </c>
      <c r="D1332" s="129">
        <v>5244</v>
      </c>
      <c r="E1332" s="129">
        <f>D1332/D1328*100</f>
        <v>9.999809309509734</v>
      </c>
      <c r="F1332" s="129">
        <v>0</v>
      </c>
      <c r="G1332" s="129">
        <v>0</v>
      </c>
      <c r="H1332" s="129">
        <f t="shared" si="13"/>
        <v>-100</v>
      </c>
    </row>
    <row r="1333" spans="1:8" ht="15.75">
      <c r="A1333" s="75"/>
      <c r="B1333" s="78"/>
      <c r="C1333" s="78"/>
      <c r="D1333" s="178"/>
      <c r="E1333" s="178"/>
      <c r="G1333" s="178"/>
      <c r="H1333" s="180"/>
    </row>
    <row r="1334" spans="1:8" ht="15.75">
      <c r="A1334" s="75"/>
      <c r="B1334" s="78"/>
      <c r="C1334" s="78"/>
      <c r="D1334" s="178"/>
      <c r="E1334" s="178"/>
      <c r="G1334" s="178"/>
      <c r="H1334" s="180"/>
    </row>
  </sheetData>
  <sheetProtection/>
  <mergeCells count="537">
    <mergeCell ref="A603:A607"/>
    <mergeCell ref="B603:B607"/>
    <mergeCell ref="A608:A612"/>
    <mergeCell ref="A613:A617"/>
    <mergeCell ref="B608:B612"/>
    <mergeCell ref="B613:B617"/>
    <mergeCell ref="B183:B187"/>
    <mergeCell ref="B188:B192"/>
    <mergeCell ref="B398:B402"/>
    <mergeCell ref="B533:B537"/>
    <mergeCell ref="B493:B497"/>
    <mergeCell ref="B313:B317"/>
    <mergeCell ref="B288:B292"/>
    <mergeCell ref="A423:A427"/>
    <mergeCell ref="B423:B427"/>
    <mergeCell ref="A388:A392"/>
    <mergeCell ref="B388:B392"/>
    <mergeCell ref="A393:A397"/>
    <mergeCell ref="B393:B397"/>
    <mergeCell ref="A398:A402"/>
    <mergeCell ref="A428:A432"/>
    <mergeCell ref="B428:B432"/>
    <mergeCell ref="A403:A407"/>
    <mergeCell ref="B403:B407"/>
    <mergeCell ref="A408:A412"/>
    <mergeCell ref="B408:B412"/>
    <mergeCell ref="A413:A417"/>
    <mergeCell ref="B413:B417"/>
    <mergeCell ref="A418:A422"/>
    <mergeCell ref="B418:B422"/>
    <mergeCell ref="A373:A377"/>
    <mergeCell ref="B373:B377"/>
    <mergeCell ref="A378:A382"/>
    <mergeCell ref="B378:B382"/>
    <mergeCell ref="A383:A387"/>
    <mergeCell ref="B383:B387"/>
    <mergeCell ref="A358:A362"/>
    <mergeCell ref="B358:B362"/>
    <mergeCell ref="A363:A367"/>
    <mergeCell ref="B363:B367"/>
    <mergeCell ref="A368:A372"/>
    <mergeCell ref="B368:B372"/>
    <mergeCell ref="A343:A347"/>
    <mergeCell ref="B343:B347"/>
    <mergeCell ref="A348:A352"/>
    <mergeCell ref="B348:B352"/>
    <mergeCell ref="A353:A357"/>
    <mergeCell ref="B353:B357"/>
    <mergeCell ref="B1323:B1327"/>
    <mergeCell ref="A1188:A1192"/>
    <mergeCell ref="B1188:B1192"/>
    <mergeCell ref="A458:A462"/>
    <mergeCell ref="A468:A472"/>
    <mergeCell ref="A1198:A1202"/>
    <mergeCell ref="B1218:B1222"/>
    <mergeCell ref="A1203:A1207"/>
    <mergeCell ref="A533:A537"/>
    <mergeCell ref="A1158:A1162"/>
    <mergeCell ref="A1328:A1332"/>
    <mergeCell ref="B1328:B1332"/>
    <mergeCell ref="A1318:A1322"/>
    <mergeCell ref="B1318:B1322"/>
    <mergeCell ref="A1323:A1327"/>
    <mergeCell ref="B1223:B1227"/>
    <mergeCell ref="B1228:B1232"/>
    <mergeCell ref="A1288:A1292"/>
    <mergeCell ref="B1313:B1317"/>
    <mergeCell ref="A1303:A1307"/>
    <mergeCell ref="B1203:B1207"/>
    <mergeCell ref="B1208:B1212"/>
    <mergeCell ref="B1193:B1197"/>
    <mergeCell ref="B1198:B1202"/>
    <mergeCell ref="B468:B472"/>
    <mergeCell ref="A503:A507"/>
    <mergeCell ref="B508:B512"/>
    <mergeCell ref="A513:A517"/>
    <mergeCell ref="B513:B517"/>
    <mergeCell ref="A488:A492"/>
    <mergeCell ref="B1303:B1307"/>
    <mergeCell ref="A1313:A1317"/>
    <mergeCell ref="A1308:A1312"/>
    <mergeCell ref="B1308:B1312"/>
    <mergeCell ref="B1288:B1292"/>
    <mergeCell ref="A1293:A1297"/>
    <mergeCell ref="B1293:B1297"/>
    <mergeCell ref="A1298:A1302"/>
    <mergeCell ref="B1298:B1302"/>
    <mergeCell ref="B1283:B1287"/>
    <mergeCell ref="B1278:B1282"/>
    <mergeCell ref="A1283:A1287"/>
    <mergeCell ref="A1263:A1267"/>
    <mergeCell ref="B1263:B1267"/>
    <mergeCell ref="A1268:A1272"/>
    <mergeCell ref="B1268:B1272"/>
    <mergeCell ref="A1273:A1277"/>
    <mergeCell ref="A1248:A1252"/>
    <mergeCell ref="A1233:A1237"/>
    <mergeCell ref="A1238:A1242"/>
    <mergeCell ref="A1278:A1282"/>
    <mergeCell ref="B1273:B1277"/>
    <mergeCell ref="A1253:A1257"/>
    <mergeCell ref="B1253:B1257"/>
    <mergeCell ref="B1213:B1217"/>
    <mergeCell ref="A1228:A1232"/>
    <mergeCell ref="A1223:A1227"/>
    <mergeCell ref="A1258:A1262"/>
    <mergeCell ref="B1258:B1262"/>
    <mergeCell ref="B1233:B1237"/>
    <mergeCell ref="B1238:B1242"/>
    <mergeCell ref="B1243:B1247"/>
    <mergeCell ref="B1248:B1252"/>
    <mergeCell ref="A1243:A1247"/>
    <mergeCell ref="A1193:A1197"/>
    <mergeCell ref="A1218:A1222"/>
    <mergeCell ref="A1213:A1217"/>
    <mergeCell ref="A1173:A1177"/>
    <mergeCell ref="B1173:B1177"/>
    <mergeCell ref="A1178:A1182"/>
    <mergeCell ref="B1178:B1182"/>
    <mergeCell ref="A1183:A1187"/>
    <mergeCell ref="B1183:B1187"/>
    <mergeCell ref="A1208:A1212"/>
    <mergeCell ref="B1158:B1162"/>
    <mergeCell ref="A1163:A1167"/>
    <mergeCell ref="B1163:B1167"/>
    <mergeCell ref="A1168:A1172"/>
    <mergeCell ref="B1168:B1172"/>
    <mergeCell ref="A1143:A1147"/>
    <mergeCell ref="B1143:B1147"/>
    <mergeCell ref="A1148:A1152"/>
    <mergeCell ref="B1148:B1152"/>
    <mergeCell ref="A1153:A1157"/>
    <mergeCell ref="B1153:B1157"/>
    <mergeCell ref="A1128:A1132"/>
    <mergeCell ref="B1128:B1132"/>
    <mergeCell ref="A1133:A1137"/>
    <mergeCell ref="B1133:B1137"/>
    <mergeCell ref="A1138:A1142"/>
    <mergeCell ref="B1138:B1142"/>
    <mergeCell ref="A1113:A1117"/>
    <mergeCell ref="B1113:B1117"/>
    <mergeCell ref="A1118:A1122"/>
    <mergeCell ref="B1118:B1122"/>
    <mergeCell ref="A1123:A1127"/>
    <mergeCell ref="B1123:B1127"/>
    <mergeCell ref="A1093:A1097"/>
    <mergeCell ref="B1093:B1097"/>
    <mergeCell ref="A1098:A1102"/>
    <mergeCell ref="B1098:B1102"/>
    <mergeCell ref="A1103:A1107"/>
    <mergeCell ref="A1108:A1112"/>
    <mergeCell ref="B1108:B1112"/>
    <mergeCell ref="B1103:B1107"/>
    <mergeCell ref="B1073:B1077"/>
    <mergeCell ref="A1078:A1082"/>
    <mergeCell ref="B1078:B1082"/>
    <mergeCell ref="A1083:A1087"/>
    <mergeCell ref="B1083:B1087"/>
    <mergeCell ref="A1088:A1092"/>
    <mergeCell ref="B1088:B1092"/>
    <mergeCell ref="B963:B967"/>
    <mergeCell ref="B973:B977"/>
    <mergeCell ref="A978:A982"/>
    <mergeCell ref="A983:A987"/>
    <mergeCell ref="B983:B987"/>
    <mergeCell ref="A988:A992"/>
    <mergeCell ref="A973:A977"/>
    <mergeCell ref="A968:A972"/>
    <mergeCell ref="B968:B972"/>
    <mergeCell ref="B988:B992"/>
    <mergeCell ref="A943:A947"/>
    <mergeCell ref="B943:B947"/>
    <mergeCell ref="A948:A952"/>
    <mergeCell ref="B948:B952"/>
    <mergeCell ref="B978:B982"/>
    <mergeCell ref="A953:A957"/>
    <mergeCell ref="B953:B957"/>
    <mergeCell ref="A958:A962"/>
    <mergeCell ref="B958:B962"/>
    <mergeCell ref="A963:A967"/>
    <mergeCell ref="A928:A932"/>
    <mergeCell ref="B928:B932"/>
    <mergeCell ref="A933:A937"/>
    <mergeCell ref="B933:B937"/>
    <mergeCell ref="A938:A942"/>
    <mergeCell ref="B938:B942"/>
    <mergeCell ref="A913:A917"/>
    <mergeCell ref="B913:B917"/>
    <mergeCell ref="A918:A922"/>
    <mergeCell ref="B918:B922"/>
    <mergeCell ref="A923:A927"/>
    <mergeCell ref="B923:B927"/>
    <mergeCell ref="A898:A902"/>
    <mergeCell ref="B898:B902"/>
    <mergeCell ref="A903:A907"/>
    <mergeCell ref="B903:B907"/>
    <mergeCell ref="A908:A912"/>
    <mergeCell ref="B908:B912"/>
    <mergeCell ref="A883:A887"/>
    <mergeCell ref="B883:B887"/>
    <mergeCell ref="A888:A892"/>
    <mergeCell ref="B888:B892"/>
    <mergeCell ref="A893:A897"/>
    <mergeCell ref="B893:B897"/>
    <mergeCell ref="A863:A867"/>
    <mergeCell ref="B863:B867"/>
    <mergeCell ref="A868:A872"/>
    <mergeCell ref="B868:B872"/>
    <mergeCell ref="B878:B882"/>
    <mergeCell ref="A878:A882"/>
    <mergeCell ref="B873:B877"/>
    <mergeCell ref="A873:A877"/>
    <mergeCell ref="A848:A852"/>
    <mergeCell ref="B848:B852"/>
    <mergeCell ref="A853:A857"/>
    <mergeCell ref="B853:B857"/>
    <mergeCell ref="A858:A862"/>
    <mergeCell ref="B858:B862"/>
    <mergeCell ref="A833:A837"/>
    <mergeCell ref="B833:B837"/>
    <mergeCell ref="A838:A842"/>
    <mergeCell ref="B838:B842"/>
    <mergeCell ref="A843:A847"/>
    <mergeCell ref="B843:B847"/>
    <mergeCell ref="A813:A817"/>
    <mergeCell ref="B813:B817"/>
    <mergeCell ref="A823:A827"/>
    <mergeCell ref="B823:B827"/>
    <mergeCell ref="A828:A832"/>
    <mergeCell ref="B828:B832"/>
    <mergeCell ref="B818:B822"/>
    <mergeCell ref="A818:A822"/>
    <mergeCell ref="A798:A802"/>
    <mergeCell ref="B798:B802"/>
    <mergeCell ref="A803:A807"/>
    <mergeCell ref="B803:B807"/>
    <mergeCell ref="A808:A812"/>
    <mergeCell ref="B808:B812"/>
    <mergeCell ref="A783:A787"/>
    <mergeCell ref="B783:B787"/>
    <mergeCell ref="A788:A792"/>
    <mergeCell ref="B788:B792"/>
    <mergeCell ref="A793:A797"/>
    <mergeCell ref="B793:B797"/>
    <mergeCell ref="A768:A772"/>
    <mergeCell ref="B768:B772"/>
    <mergeCell ref="A773:A777"/>
    <mergeCell ref="B773:B777"/>
    <mergeCell ref="A778:A782"/>
    <mergeCell ref="B778:B782"/>
    <mergeCell ref="A753:A757"/>
    <mergeCell ref="B753:B757"/>
    <mergeCell ref="A758:A762"/>
    <mergeCell ref="B758:B762"/>
    <mergeCell ref="A763:A767"/>
    <mergeCell ref="B763:B767"/>
    <mergeCell ref="A738:A742"/>
    <mergeCell ref="B738:B742"/>
    <mergeCell ref="A743:A747"/>
    <mergeCell ref="B743:B747"/>
    <mergeCell ref="A748:A752"/>
    <mergeCell ref="B748:B752"/>
    <mergeCell ref="A723:A727"/>
    <mergeCell ref="B723:B727"/>
    <mergeCell ref="A728:A732"/>
    <mergeCell ref="B728:B732"/>
    <mergeCell ref="A733:A737"/>
    <mergeCell ref="B733:B737"/>
    <mergeCell ref="A703:A707"/>
    <mergeCell ref="B703:B707"/>
    <mergeCell ref="A708:A712"/>
    <mergeCell ref="B708:B712"/>
    <mergeCell ref="A718:A722"/>
    <mergeCell ref="B718:B722"/>
    <mergeCell ref="A713:A717"/>
    <mergeCell ref="B713:B717"/>
    <mergeCell ref="A688:A692"/>
    <mergeCell ref="B688:B692"/>
    <mergeCell ref="A693:A697"/>
    <mergeCell ref="B693:B697"/>
    <mergeCell ref="A698:A702"/>
    <mergeCell ref="B698:B702"/>
    <mergeCell ref="A673:A677"/>
    <mergeCell ref="B673:B677"/>
    <mergeCell ref="A678:A682"/>
    <mergeCell ref="B678:B682"/>
    <mergeCell ref="A683:A687"/>
    <mergeCell ref="B683:B687"/>
    <mergeCell ref="A653:A657"/>
    <mergeCell ref="B653:B657"/>
    <mergeCell ref="A663:A667"/>
    <mergeCell ref="A668:A672"/>
    <mergeCell ref="B668:B672"/>
    <mergeCell ref="B658:B662"/>
    <mergeCell ref="B663:B667"/>
    <mergeCell ref="A658:A662"/>
    <mergeCell ref="A638:A642"/>
    <mergeCell ref="B638:B642"/>
    <mergeCell ref="A643:A647"/>
    <mergeCell ref="B643:B647"/>
    <mergeCell ref="A648:A652"/>
    <mergeCell ref="B648:B652"/>
    <mergeCell ref="A623:A627"/>
    <mergeCell ref="B623:B627"/>
    <mergeCell ref="A628:A632"/>
    <mergeCell ref="B628:B632"/>
    <mergeCell ref="A633:A637"/>
    <mergeCell ref="B633:B637"/>
    <mergeCell ref="A618:A622"/>
    <mergeCell ref="B618:B622"/>
    <mergeCell ref="A568:A572"/>
    <mergeCell ref="B568:B572"/>
    <mergeCell ref="A573:A577"/>
    <mergeCell ref="B573:B577"/>
    <mergeCell ref="A578:A582"/>
    <mergeCell ref="A583:A587"/>
    <mergeCell ref="A588:A592"/>
    <mergeCell ref="A593:A597"/>
    <mergeCell ref="A558:A562"/>
    <mergeCell ref="B558:B562"/>
    <mergeCell ref="A563:A567"/>
    <mergeCell ref="B563:B567"/>
    <mergeCell ref="A598:A602"/>
    <mergeCell ref="B598:B602"/>
    <mergeCell ref="B578:B582"/>
    <mergeCell ref="B583:B587"/>
    <mergeCell ref="B588:B592"/>
    <mergeCell ref="B593:B597"/>
    <mergeCell ref="A548:A552"/>
    <mergeCell ref="B548:B552"/>
    <mergeCell ref="A553:A557"/>
    <mergeCell ref="B553:B557"/>
    <mergeCell ref="B498:B502"/>
    <mergeCell ref="B503:B507"/>
    <mergeCell ref="A528:A532"/>
    <mergeCell ref="B528:B532"/>
    <mergeCell ref="A543:A547"/>
    <mergeCell ref="B543:B547"/>
    <mergeCell ref="A508:A512"/>
    <mergeCell ref="A493:A497"/>
    <mergeCell ref="A498:A502"/>
    <mergeCell ref="B453:B457"/>
    <mergeCell ref="A463:A467"/>
    <mergeCell ref="B463:B467"/>
    <mergeCell ref="B478:B482"/>
    <mergeCell ref="A478:A482"/>
    <mergeCell ref="B458:B462"/>
    <mergeCell ref="A538:A542"/>
    <mergeCell ref="B538:B542"/>
    <mergeCell ref="A483:A487"/>
    <mergeCell ref="B483:B487"/>
    <mergeCell ref="B488:B492"/>
    <mergeCell ref="B438:B442"/>
    <mergeCell ref="A473:A477"/>
    <mergeCell ref="B473:B477"/>
    <mergeCell ref="A523:A527"/>
    <mergeCell ref="B523:B527"/>
    <mergeCell ref="A433:A437"/>
    <mergeCell ref="B433:B437"/>
    <mergeCell ref="A438:A442"/>
    <mergeCell ref="A443:A447"/>
    <mergeCell ref="B443:B447"/>
    <mergeCell ref="A453:A457"/>
    <mergeCell ref="A448:A452"/>
    <mergeCell ref="B448:B452"/>
    <mergeCell ref="A318:A322"/>
    <mergeCell ref="A338:A342"/>
    <mergeCell ref="A333:A337"/>
    <mergeCell ref="B333:B337"/>
    <mergeCell ref="A328:A332"/>
    <mergeCell ref="B328:B332"/>
    <mergeCell ref="A323:A327"/>
    <mergeCell ref="B323:B327"/>
    <mergeCell ref="B318:B322"/>
    <mergeCell ref="A303:A307"/>
    <mergeCell ref="B303:B307"/>
    <mergeCell ref="A293:A297"/>
    <mergeCell ref="B293:B297"/>
    <mergeCell ref="A298:A302"/>
    <mergeCell ref="B298:B302"/>
    <mergeCell ref="A313:A317"/>
    <mergeCell ref="A273:A277"/>
    <mergeCell ref="B273:B277"/>
    <mergeCell ref="A308:A312"/>
    <mergeCell ref="B308:B312"/>
    <mergeCell ref="A278:A282"/>
    <mergeCell ref="B278:B282"/>
    <mergeCell ref="A283:A287"/>
    <mergeCell ref="B283:B287"/>
    <mergeCell ref="A288:A292"/>
    <mergeCell ref="A258:A262"/>
    <mergeCell ref="B258:B262"/>
    <mergeCell ref="A263:A267"/>
    <mergeCell ref="B263:B267"/>
    <mergeCell ref="A268:A272"/>
    <mergeCell ref="B268:B272"/>
    <mergeCell ref="A243:A247"/>
    <mergeCell ref="B243:B247"/>
    <mergeCell ref="A248:A252"/>
    <mergeCell ref="B248:B252"/>
    <mergeCell ref="A253:A257"/>
    <mergeCell ref="B253:B257"/>
    <mergeCell ref="A228:A232"/>
    <mergeCell ref="B228:B232"/>
    <mergeCell ref="A233:A237"/>
    <mergeCell ref="B233:B237"/>
    <mergeCell ref="A238:A242"/>
    <mergeCell ref="B238:B242"/>
    <mergeCell ref="A218:A222"/>
    <mergeCell ref="B218:B222"/>
    <mergeCell ref="A208:A212"/>
    <mergeCell ref="B208:B212"/>
    <mergeCell ref="A223:A227"/>
    <mergeCell ref="B223:B227"/>
    <mergeCell ref="A198:A202"/>
    <mergeCell ref="B198:B202"/>
    <mergeCell ref="A203:A207"/>
    <mergeCell ref="B203:B207"/>
    <mergeCell ref="A213:A217"/>
    <mergeCell ref="B213:B217"/>
    <mergeCell ref="A193:A197"/>
    <mergeCell ref="B193:B197"/>
    <mergeCell ref="B168:B172"/>
    <mergeCell ref="A168:A172"/>
    <mergeCell ref="A173:A177"/>
    <mergeCell ref="B173:B177"/>
    <mergeCell ref="A178:A182"/>
    <mergeCell ref="A183:A187"/>
    <mergeCell ref="A188:A192"/>
    <mergeCell ref="B178:B182"/>
    <mergeCell ref="A153:A157"/>
    <mergeCell ref="B153:B157"/>
    <mergeCell ref="A158:A162"/>
    <mergeCell ref="B158:B162"/>
    <mergeCell ref="A163:A167"/>
    <mergeCell ref="B163:B167"/>
    <mergeCell ref="A138:A142"/>
    <mergeCell ref="B138:B142"/>
    <mergeCell ref="A143:A147"/>
    <mergeCell ref="B143:B147"/>
    <mergeCell ref="A148:A152"/>
    <mergeCell ref="B148:B152"/>
    <mergeCell ref="A123:A127"/>
    <mergeCell ref="B123:B127"/>
    <mergeCell ref="A128:A132"/>
    <mergeCell ref="B128:B132"/>
    <mergeCell ref="A133:A137"/>
    <mergeCell ref="B133:B137"/>
    <mergeCell ref="B97:B101"/>
    <mergeCell ref="A72:A76"/>
    <mergeCell ref="B72:B76"/>
    <mergeCell ref="A113:A117"/>
    <mergeCell ref="B113:B117"/>
    <mergeCell ref="A118:A122"/>
    <mergeCell ref="B118:B122"/>
    <mergeCell ref="B77:B81"/>
    <mergeCell ref="B87:B91"/>
    <mergeCell ref="A102:A107"/>
    <mergeCell ref="A2:H2"/>
    <mergeCell ref="A27:A31"/>
    <mergeCell ref="D4:E4"/>
    <mergeCell ref="B27:B31"/>
    <mergeCell ref="A37:A41"/>
    <mergeCell ref="A82:A86"/>
    <mergeCell ref="B82:B86"/>
    <mergeCell ref="A67:A71"/>
    <mergeCell ref="B4:B5"/>
    <mergeCell ref="A77:A81"/>
    <mergeCell ref="A12:A16"/>
    <mergeCell ref="B12:B16"/>
    <mergeCell ref="B52:B56"/>
    <mergeCell ref="B338:B342"/>
    <mergeCell ref="A97:A101"/>
    <mergeCell ref="A47:A51"/>
    <mergeCell ref="B47:B51"/>
    <mergeCell ref="A52:A56"/>
    <mergeCell ref="B37:B41"/>
    <mergeCell ref="A87:A91"/>
    <mergeCell ref="B102:B107"/>
    <mergeCell ref="B92:B96"/>
    <mergeCell ref="C4:C5"/>
    <mergeCell ref="A32:A36"/>
    <mergeCell ref="A4:A5"/>
    <mergeCell ref="H4:H5"/>
    <mergeCell ref="B7:B11"/>
    <mergeCell ref="A22:A26"/>
    <mergeCell ref="B22:B26"/>
    <mergeCell ref="B32:B36"/>
    <mergeCell ref="B1003:B1007"/>
    <mergeCell ref="A518:A522"/>
    <mergeCell ref="B518:B522"/>
    <mergeCell ref="A42:A46"/>
    <mergeCell ref="B42:B46"/>
    <mergeCell ref="F4:G4"/>
    <mergeCell ref="A7:A11"/>
    <mergeCell ref="A17:A21"/>
    <mergeCell ref="B17:B21"/>
    <mergeCell ref="A92:A96"/>
    <mergeCell ref="B1018:B1022"/>
    <mergeCell ref="A1008:A1012"/>
    <mergeCell ref="B1008:B1012"/>
    <mergeCell ref="A1013:A1017"/>
    <mergeCell ref="B1013:B1017"/>
    <mergeCell ref="A993:A997"/>
    <mergeCell ref="B993:B997"/>
    <mergeCell ref="A998:A1002"/>
    <mergeCell ref="B998:B1002"/>
    <mergeCell ref="A1003:A1007"/>
    <mergeCell ref="B1033:B1037"/>
    <mergeCell ref="A1063:A1067"/>
    <mergeCell ref="B1063:B1067"/>
    <mergeCell ref="B1053:B1057"/>
    <mergeCell ref="A1038:A1042"/>
    <mergeCell ref="B1038:B1042"/>
    <mergeCell ref="A1068:A1072"/>
    <mergeCell ref="B1068:B1072"/>
    <mergeCell ref="A1073:A1077"/>
    <mergeCell ref="A1053:A1057"/>
    <mergeCell ref="A1058:A1062"/>
    <mergeCell ref="B1058:B1062"/>
    <mergeCell ref="A108:A112"/>
    <mergeCell ref="B108:B112"/>
    <mergeCell ref="A1043:A1047"/>
    <mergeCell ref="B1043:B1047"/>
    <mergeCell ref="A1028:A1032"/>
    <mergeCell ref="B1028:B1032"/>
    <mergeCell ref="A1033:A1037"/>
    <mergeCell ref="A57:A61"/>
    <mergeCell ref="B57:B61"/>
    <mergeCell ref="A62:A66"/>
    <mergeCell ref="B62:B66"/>
    <mergeCell ref="B67:B71"/>
    <mergeCell ref="A1048:A1052"/>
    <mergeCell ref="B1048:B1052"/>
    <mergeCell ref="A1023:A1027"/>
    <mergeCell ref="B1023:B1027"/>
    <mergeCell ref="A1018:A10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2016-11-08T08:39:38Z</cp:lastPrinted>
  <dcterms:created xsi:type="dcterms:W3CDTF">1996-10-08T23:32:33Z</dcterms:created>
  <dcterms:modified xsi:type="dcterms:W3CDTF">2016-11-09T11:21:31Z</dcterms:modified>
  <cp:category/>
  <cp:version/>
  <cp:contentType/>
  <cp:contentStatus/>
</cp:coreProperties>
</file>