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060" windowHeight="7260" activeTab="2"/>
  </bookViews>
  <sheets>
    <sheet name="форма 2" sheetId="1" r:id="rId1"/>
    <sheet name=" форма 4" sheetId="2" r:id="rId2"/>
    <sheet name=" форма 7" sheetId="3" r:id="rId3"/>
  </sheets>
  <definedNames>
    <definedName name="_xlnm.Print_Titles" localSheetId="1">' форма 4'!$4:$5</definedName>
    <definedName name="_xlnm.Print_Area" localSheetId="1">' форма 4'!$A$1:$H$1421</definedName>
    <definedName name="_xlnm.Print_Area" localSheetId="0">'форма 2'!$A$1:$I$846</definedName>
  </definedNames>
  <calcPr fullCalcOnLoad="1"/>
</workbook>
</file>

<file path=xl/sharedStrings.xml><?xml version="1.0" encoding="utf-8"?>
<sst xmlns="http://schemas.openxmlformats.org/spreadsheetml/2006/main" count="4897" uniqueCount="1727">
  <si>
    <t>№ пп.</t>
  </si>
  <si>
    <t>отклонение, %</t>
  </si>
  <si>
    <t>1.1.1.</t>
  </si>
  <si>
    <t>1.1.2.</t>
  </si>
  <si>
    <t>2.</t>
  </si>
  <si>
    <t>2.1.</t>
  </si>
  <si>
    <t>Наименование целевого показателя</t>
  </si>
  <si>
    <t>Вид целевого показателя</t>
  </si>
  <si>
    <t>Ед. изм.</t>
  </si>
  <si>
    <t>Значение целевого показателя</t>
  </si>
  <si>
    <t>Базовый период (факт)</t>
  </si>
  <si>
    <t>Отчетный период</t>
  </si>
  <si>
    <t xml:space="preserve">план </t>
  </si>
  <si>
    <t>факт</t>
  </si>
  <si>
    <t>1.1.</t>
  </si>
  <si>
    <t>всего, в том числе:</t>
  </si>
  <si>
    <t>1.</t>
  </si>
  <si>
    <t>Наименование программы, подпрограммы, основного мероприятия, мероприятия</t>
  </si>
  <si>
    <t>Источник ресурсного обеспечения</t>
  </si>
  <si>
    <t>План, тыс. рублей</t>
  </si>
  <si>
    <t>Отклонение, %</t>
  </si>
  <si>
    <t>Федеральный бюджет</t>
  </si>
  <si>
    <t>1. Достижение показателей конечного результата</t>
  </si>
  <si>
    <t xml:space="preserve">100% или выше/ 100% или ниже </t>
  </si>
  <si>
    <t>более 80%, но менее 100%/ более 100%, но менее 120%</t>
  </si>
  <si>
    <t>от 50% до 80%/ от 120% до 150%</t>
  </si>
  <si>
    <t>менее 50%/ более 150%</t>
  </si>
  <si>
    <t>Количество целевых показателей</t>
  </si>
  <si>
    <t>Оценка по 1 критерию, баллов</t>
  </si>
  <si>
    <t>Критерии оценки эффективности</t>
  </si>
  <si>
    <t>Оценка по 2 критерию, баллов</t>
  </si>
  <si>
    <t>2. Достижение показателей непосредственного результата</t>
  </si>
  <si>
    <t>Освоение бюджета Губкинского городского округа</t>
  </si>
  <si>
    <t>Оценка по 3 критерию, баллов</t>
  </si>
  <si>
    <t>Итоговая  оценка эффективности реализации программы с учетом весовых коэффициентов, баллов</t>
  </si>
  <si>
    <t>Вывод об оценке эффективности реализации программы</t>
  </si>
  <si>
    <t>Обоснование отклонения значения показателя на конец отчетного периода (при наличии)</t>
  </si>
  <si>
    <t>Сумма, тыс. рублей</t>
  </si>
  <si>
    <t>Удельный вес, %</t>
  </si>
  <si>
    <t>Финансирование</t>
  </si>
  <si>
    <t>Весовой коэффициент по1 критерию</t>
  </si>
  <si>
    <t>Наименование программ, подпрограммы</t>
  </si>
  <si>
    <t xml:space="preserve"> в том числе целевые показатели., достижение значений которых соответствует градации (положительная динамика-при росте значений/ при снижении значений)</t>
  </si>
  <si>
    <t>Весовой коэффициент по 2 критерию</t>
  </si>
  <si>
    <t>Весовой коэффициент по 3 критерию</t>
  </si>
  <si>
    <t>17-гр12 ф.3</t>
  </si>
  <si>
    <t xml:space="preserve"> Муниципальная программа «Обеспечение безопасности жизнедеятельности населения Губкинского городского округа на 2014-2020 годы»</t>
  </si>
  <si>
    <t>3.</t>
  </si>
  <si>
    <t>Муниципальная программа «Молодежь Губкинского городского округа на 2014-2020 годы»</t>
  </si>
  <si>
    <t>4.</t>
  </si>
  <si>
    <t>Муниципальная программа «Развитие культуры, искусства и туризма  Губкинского городского округа на 2014-2020 годы»</t>
  </si>
  <si>
    <t>5.</t>
  </si>
  <si>
    <t xml:space="preserve">Муниципальная программа «Развитие здравоохранения Губкинского городского округа  на 
2014-2020 годы» </t>
  </si>
  <si>
    <t>6.</t>
  </si>
  <si>
    <t>Муниципальная программа  «Социальная поддержка граждан в Губкинском городском округе 
на 2014-2020 годы».</t>
  </si>
  <si>
    <t>7.</t>
  </si>
  <si>
    <t>8.</t>
  </si>
  <si>
    <t>Муниципальная программа «Развитие экономического потенциала и формирование  благоприятного предпринимательского  климата в  Губкинском городском округе на 2014-2020 годы"</t>
  </si>
  <si>
    <t>10.</t>
  </si>
  <si>
    <t>Муниципальная программа «Обеспечение доступным и комфортным жильем и коммунальными услугами жителей Губкинского городского округа на 2014-2020 годы»</t>
  </si>
  <si>
    <t>11</t>
  </si>
  <si>
    <t>Муниципальная программа «Развитие автомобильных дорог общего пользования местного значения Губкинского городского округа на 2014-2020 годы»</t>
  </si>
  <si>
    <t>12.</t>
  </si>
  <si>
    <t>13.</t>
  </si>
  <si>
    <t>Муниципальная программа  "Развитие информационного общества в Губкинском городском округе  на 2014-2020 годы"</t>
  </si>
  <si>
    <t>14.</t>
  </si>
  <si>
    <t>Муниципальная программа «Развитие имущественно- земельных отношений в Губкинском городском округе на 2014-2020 годы»</t>
  </si>
  <si>
    <t>Бюджет Губкинского городского округа</t>
  </si>
  <si>
    <t>Областной бюджет</t>
  </si>
  <si>
    <t>Государственные внебюджетные фонды</t>
  </si>
  <si>
    <t>Иные источники</t>
  </si>
  <si>
    <t>Подпрограмма 1. «Профилактика правонарушений и преступлений, обеспечение безопасности  дорожного движения на территории Губкинского городского округа на 2014-2020 годы»</t>
  </si>
  <si>
    <t xml:space="preserve">Основное мероприятие «Мероприятия по профилактике правонарушений и преступлений» </t>
  </si>
  <si>
    <t>Основное мероприятие «Мероприятия по обеспечению безо-пасности дорожного движения»</t>
  </si>
  <si>
    <t xml:space="preserve">Основное мероприятие «Обеспечение деятельности (оказание услуг) подведомственных учреждений (организаций), в том числе предоставление муниципальным  бюджетным и автономным учреждениям субсидий» </t>
  </si>
  <si>
    <t xml:space="preserve">Основное мероприятие «Предоставление права льготного проезда к месту учебы и обратно обучающимся  общеобразовательных организаций, в том числе интернатов, студентам и аспирантам профессиональных образовательных организаций и организаций высшего образования» </t>
  </si>
  <si>
    <t xml:space="preserve">Основное мероприятие «Организация транс-портного обслужива-ния населения в пригородном межмуниципальном сообщении»  </t>
  </si>
  <si>
    <t>Подпрограмма 2. «Профилактика немедицинского потребления наркотических средств, психотропных веществ и их аналогов, противодействие их незаконному обороту на территории Губкинского городского округа на 2014 - 2020 годы»</t>
  </si>
  <si>
    <t>Основное мероприятие «Мероприятия по антинаркотической пропаганде и антинаркотическому просвещению»</t>
  </si>
  <si>
    <t xml:space="preserve">Основное мероприятие «Мероприятия, направленные на мотивацию к здоровому образу жизни» </t>
  </si>
  <si>
    <t>Подпрограмма 3. «Профилактика безнадзорности и правонарушений несовершеннолетних  и защита их прав на территории Губкинского городского округа на 2014-2020 годы»</t>
  </si>
  <si>
    <t>Основное мероприятие  «Мероприятия, направленные на создание условий для обучения, творческого развития, оздоровления, временной занятости и трудоустройства несовершеннолетних и их правовое воспитание»</t>
  </si>
  <si>
    <t>Основное мероприятие  «Создание и организация деятельности территориальных комиссий по делам несовершеннолетних и защите их прав"</t>
  </si>
  <si>
    <t xml:space="preserve">Основное мероприятие «Мероприятия, направленные на повышение эффективности работы системы профилактики безнадзорности и правонарушений» </t>
  </si>
  <si>
    <t>Подпрограмма 4. «Мероприятия по гражданской обороне и чрезвычайным ситуациям  на территории Губкинского городского округа на 2014-2020 годы»</t>
  </si>
  <si>
    <t>Основное мероприятие «Обеспечение деятельности (оказание услуг) подведомственных учреждений (организаций), в том числе предоставление муниципальным бюджетным и автономным учреждениям субсидий»</t>
  </si>
  <si>
    <t>Подпрограмма 1. Развитие дошкольного образования</t>
  </si>
  <si>
    <t>Подпрограмма 2. Развитие общего образования</t>
  </si>
  <si>
    <t>Основное мероприятие 2.3.2. Выплата ежемесячного денежного вознаграждения за классное руководство</t>
  </si>
  <si>
    <t xml:space="preserve">Подпрограмма 3. Развитие дополнительного образования детей, поддержка талантливых и одаренных детей </t>
  </si>
  <si>
    <t>Основное мероприятие 3.2.1. Мероприятия по выявлению, развитию и поддержке одаренных детей</t>
  </si>
  <si>
    <t>Подпрограмма 4. Здоровое поколение</t>
  </si>
  <si>
    <t>Основное мероприятие 4.2.1. Мероприятия</t>
  </si>
  <si>
    <t>Подпрограмма 5. Методическая поддержка педагогических работников образовательных учреждений</t>
  </si>
  <si>
    <t>Основное мероприятие 5.2.1. Профессиональная подготовка, переподготовка и повышение квалификации</t>
  </si>
  <si>
    <t>Основное мероприятие 5.3.1. Мероприятия</t>
  </si>
  <si>
    <t>Подпрограмма 6. Обеспечение безопасного, качественного отдыха и оздоровления детей в летний период</t>
  </si>
  <si>
    <t>Подпрограмма 7. Развитие  муниципальной кадровой политики в органах местного самоуправления Губкинского городского округа</t>
  </si>
  <si>
    <t>Основное мероприятие 7.1.1. Профессиональная подготовка, переподготовка и повышение квалификации</t>
  </si>
  <si>
    <t>Подпрограмма 8. Обеспечение реализации муниципальной программы</t>
  </si>
  <si>
    <t>Основное мероприятие 8.1.1. Обеспечение функций органов местного самоуправления</t>
  </si>
  <si>
    <t>Основное мероприятие 8.1.2. Организация бухгалтерского обслуживания учреждений</t>
  </si>
  <si>
    <t xml:space="preserve">Подпрограмма 1 «Молодежная политика» </t>
  </si>
  <si>
    <t>Основное мероприятие 1.1.1.  "Мероприятия молодежной политики направленные на создание целостной системы молодежных информационных ресурсов"</t>
  </si>
  <si>
    <t xml:space="preserve">Основное мероприятие 1.1.2.  "Мероприятия по выявлению и поддержке талантливой молодежи, использование продуктов ее инновационной деятельности" </t>
  </si>
  <si>
    <t xml:space="preserve">Основное мероприятие 1.1.3.  "Развитие и поддержка молодежных инициатив, направленных на организацию добровольного труда молодежи" </t>
  </si>
  <si>
    <t xml:space="preserve">Основное мероприятие 1.1.4.  "Развитие моделей и форм вовлечения молодежи в трудовую и экономическую деятельность" </t>
  </si>
  <si>
    <t xml:space="preserve">Основное мероприятие 1.1.5.  "Мероприятия по развитию активности и вовлечению всех групп молодежи в социальную практику" </t>
  </si>
  <si>
    <t xml:space="preserve">Основное мероприятие 1.1.6.  "Мероприятия по формированию системы духовно - нравственных ценностей и гражданской культуры" </t>
  </si>
  <si>
    <t xml:space="preserve">Основное мероприятие 1.1.7.  "Мероприятия по поддержке и социальной адаптации отдельных категорий граждан" </t>
  </si>
  <si>
    <t>Основное мероприятие 1.1.8.  "Реализация молодежной политики на сельских территориях Губкинского городского округа "</t>
  </si>
  <si>
    <t>Подпрограмма 2 "Патриотическое воспитание граждан "</t>
  </si>
  <si>
    <t xml:space="preserve">Основное мероприятие 2.1.1.  "Мероприятия по совершенствованию системы патриотического воспитания граждан" </t>
  </si>
  <si>
    <t>Основное мероприятие 2.1.2.  "Мероприятия по патриотическому воспитанию граждан в ходе историко-патриотических мероприятий"</t>
  </si>
  <si>
    <t xml:space="preserve">Подпрограмма 3 «Обеспечение жильем молодых семей» </t>
  </si>
  <si>
    <t>Подпрограмма 2                                                  "Развитие музейного дела Губкинского городского округа  на 2014 - 2020 годы"</t>
  </si>
  <si>
    <t>Подпрограмма 3                                                  "Развитие театрального искусства Губкинского городского  округа  на 2014 -2020 годы"</t>
  </si>
  <si>
    <t>Подпрограмма 4                                                  "Развитие культурно - досуговой деятельности и народного творчества Губкинского городского округа  на 2014 - 2020 годы"</t>
  </si>
  <si>
    <t>Подпрограмма 5                                                  "Развитие киноискусства Губкинского городского округа  на 2014 - 2020 годы"</t>
  </si>
  <si>
    <t>Подпрограмма 6                                                  "Развитие туризма Губкинского городского округа  на 2014 - 2020 годы"</t>
  </si>
  <si>
    <t>Подпрограмма 7                                                  "Обеспечение реализации муниципальной программы «Развитие культуры, искусства и туризма Губкинского городского округа  на 2014 -2020 годы"</t>
  </si>
  <si>
    <t>Подпрограмма 1. Обеспечение реали-зации программы государственных гарантий бесплатного оказания жителям медицинской помощи на 2014-2020 годы</t>
  </si>
  <si>
    <t>Подпрограмма 2. Кадровое обеспечение  муниципального здравоохранения на 2014-2020 годы</t>
  </si>
  <si>
    <t>2.1.1.</t>
  </si>
  <si>
    <t>Основное мероприятие Обеспечение муниципального здравоохранения врачебными кадрами</t>
  </si>
  <si>
    <t>3.1.</t>
  </si>
  <si>
    <t>Подпрограмма 3. Обеспечение реализации муниципальной программы «Развитие здравоохранения Губкинского городского округа на 2014-2020 годы</t>
  </si>
  <si>
    <t>3.1.1.</t>
  </si>
  <si>
    <t>4.1.</t>
  </si>
  <si>
    <t>4.1.1.</t>
  </si>
  <si>
    <t>5.1.</t>
  </si>
  <si>
    <t>6.1.</t>
  </si>
  <si>
    <t>Муниципальная программа «Развитие физической культуры и спорта в Губкинском городском округе на 2014-2020 годы»</t>
  </si>
  <si>
    <t>Подпрограмма 1 «Развитие физической культуры и массового спорта в Губкинском городском округе на 2014-2020 годы»</t>
  </si>
  <si>
    <t>Основное мероприятие «Обеспечение деятельности (оказание услуг) подведомственных учреждений, в том числе предоставление муниципальным бюджетным и автономным учреждениям субсидий»</t>
  </si>
  <si>
    <t xml:space="preserve">Основное мероприятие «Укрепление материально-технической базы подведомственных учреждений (организаций), в том числе реализация мероприятий за счет субсидий на иные цели, предоставляемых  муниципальным бюджетным и автономным учреждениям в рамках подпрограммы «Развитие физической культуры и массового спорта в Губкинском городском округе» </t>
  </si>
  <si>
    <t xml:space="preserve">Основное мероприятие «Мероприятия» </t>
  </si>
  <si>
    <t>Основное мероприятие «Адресная финансовая поддержка спортивных организаций, осуществляющих подготовку спортивного резерва для сборных команд Российской Федерации»</t>
  </si>
  <si>
    <t>1.2.</t>
  </si>
  <si>
    <t>Подпрограмма 2 «Развитие футбола в Губкинском городском округе на 2014-2020 годы»</t>
  </si>
  <si>
    <t xml:space="preserve">Основное мероприятие «Обеспечение деятельности (оказание услуг) подведомственных учреждений, в том числе предоставление муниципальным бюджетным и автономным учреждениям субсидий» </t>
  </si>
  <si>
    <t>Основное мероприятие «Мероприятия»</t>
  </si>
  <si>
    <t>1.3.</t>
  </si>
  <si>
    <t xml:space="preserve">Подпрограмма 3 «Губкинская школа здоровья на 2014-2020 годы»
</t>
  </si>
  <si>
    <t>Основное мероприятие "Мероприятия"</t>
  </si>
  <si>
    <t>1.4.</t>
  </si>
  <si>
    <t>Подпрограмма 4 «Обеспечение реализации муниципальной программы «Развитие физической культуры и спорта в Губкинском городском округе на 2014-2020 годы»</t>
  </si>
  <si>
    <t>Основное мероприятие «Обеспечение функций органов   местного самоуправления»</t>
  </si>
  <si>
    <t>Основное мероприятие "Организация бухгалтерского обслуживания учреждений в рамках подпрограммы «Обеспечение реализации муниципальной программы «Развитие физической культуры и спорта в Губкинском городском округе"</t>
  </si>
  <si>
    <t>Подпрограмма 1 «Развитие материально-технической базы муниципальных печатных и электронных СМИ на 2014-2020 годы»</t>
  </si>
  <si>
    <t>Основное мероприятие 1.1.«Укрепление материально-технической базы подведомственных учреждений  (организаций), в том числе реализация мероприятий за счет субсидии на иные цели, предоставляемых муниципальным бюджетным и автономным учреждениям»</t>
  </si>
  <si>
    <t>Подпрограмма 2 "Формирование посредством СМИ идеологических представлений населения об общественных процессах, побуждение к позитивным социальным действиям, приобщение жителей к общественно-политическим ценностям, традиционным этическим нормам и образцам поведения"</t>
  </si>
  <si>
    <t>Основное мероприятие 2.1.«Обеспечение деятельности (оказание услуг) подведомственных учреждений, в том числе предоставление муниципальным бюджетным и автономным учреждениям субсидий»</t>
  </si>
  <si>
    <t>Подпрограмма 3. «Кадровая политика в сфере развития информационного пространства Губкинского городского округа»</t>
  </si>
  <si>
    <t>Основное мероприятие 3.1. «Мероприятия, направленные на повышение уровня профессионального мастерства»</t>
  </si>
  <si>
    <t>9.</t>
  </si>
  <si>
    <t>Подпрограмма 3                                       "Развитие и поддержка малого и среднего предпринимательства в Губкинском городском округе на 2014 – 2020 годы"</t>
  </si>
  <si>
    <t>Подпрограмма 1 «Подготовка проектов планировки территорий Губкинского городского округа»</t>
  </si>
  <si>
    <t>Подпрограмма 2 «Капитальный ремонт многоквартирных домов Губкинского городского округа»</t>
  </si>
  <si>
    <t>Подпрограмма 3 «Переселение граждан из аварийного жилищного фонда Губкинского городского округа»</t>
  </si>
  <si>
    <t>Подпрограмма 4 «Энергосбережение и повышение энергетической эффективности бюджетной сферы Губкинского городского округа»</t>
  </si>
  <si>
    <t>Подпрограмма 5 «Улучшение среды обитания населения  Губкинского городского округа»</t>
  </si>
  <si>
    <t>Основное мероприятие 5.1.4. «Выплата социального пособия на погребение и возмещение расходов по гарантированному перечню услуг по погребению в рамках ст. 12 Федерального закона от 12.01.1996  № 8 -ФЗ»</t>
  </si>
  <si>
    <t>Подпрограмма 6 «Обеспечение реализации муниципальной Программы «Обеспечение доступным и комфортным жильем и коммунальными услугами жителей Губкинского городского округа на 2014-2020 годы»</t>
  </si>
  <si>
    <t>Основное мероприятие 6.1.1. «Обеспечение функций органов местного самоуправления»</t>
  </si>
  <si>
    <t>11.</t>
  </si>
  <si>
    <t xml:space="preserve">Подпрограмма 1                                                                "Строительство (реконструкция)   подъездных  дорог                        с твердым покрытием  к населенным пунктам Губкинского городского округа  на  2014-2020  годы"                    </t>
  </si>
  <si>
    <t>Основное мероприятие                                                                   "Строительство (реконструкция)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пользования"</t>
  </si>
  <si>
    <t>Подпрограмма 2                                                                                    "Капитальный ремонт автомобильных дорог общего пользования местного значения Губкинского городского округа на 2014-2020 годы"</t>
  </si>
  <si>
    <t xml:space="preserve">Основное мероприятие                                                            "Капитальный ремонт автомобильных дорог по населенным пунктам городского округа" </t>
  </si>
  <si>
    <t xml:space="preserve">Основное мероприятие                                                                  "Капитальный ремонт дорог в г. Губкине"               </t>
  </si>
  <si>
    <t>Подпрограмма 3                                                                  "Содержание улично-дорожной сети                           Губкинского городского округа на   2014-2020 годы"</t>
  </si>
  <si>
    <t xml:space="preserve">Основное мероприятие                                               "Содержание и ремонт автомобильных дорог общего пользования местного значения"               </t>
  </si>
  <si>
    <t>Подпрограмма 4                                                                                  "Благоустройство дворовых территорий многоквартирных домов, проездов к дворовым территориям многоквартирных домов Губкинского городского округа на 2014-2020 годы"</t>
  </si>
  <si>
    <t xml:space="preserve">Основное мероприятие                                                                                   "Благоустройство дворовых территорий "               </t>
  </si>
  <si>
    <t>1</t>
  </si>
  <si>
    <t>1.1</t>
  </si>
  <si>
    <t>1.2</t>
  </si>
  <si>
    <t>1.3</t>
  </si>
  <si>
    <t>2</t>
  </si>
  <si>
    <t>2.1</t>
  </si>
  <si>
    <t xml:space="preserve">Всего, в том числе: </t>
  </si>
  <si>
    <t>1.5.</t>
  </si>
  <si>
    <t>Подпрограмма 1 "Развитие имущественных отношений в Губкинском городском округе на 2014-2020 годы муниципальной программы Развитие имущественно-земельных отношений в Губкинском городском округе на 2014-2020 годы"</t>
  </si>
  <si>
    <t>Основное мероприятие  "Мероприятия по эффективному использованию и оптимизации состава муниципального имущества"</t>
  </si>
  <si>
    <t>Подпрограмма 2 "Развитие земельных отношений в Губкинском городском округе на 2014 - 2020 годы"</t>
  </si>
  <si>
    <t>2.1.2.</t>
  </si>
  <si>
    <t>Подпрограмма 3 "Обеспечение реализации муниципальной программы «Развитие имущественно-земельных отношений в Губкинском городском округе на 2014 - 2020 годы"</t>
  </si>
  <si>
    <t>3.1.2.</t>
  </si>
  <si>
    <t>Муниципальная программа «Устойчивое развитие сельских населенных пунктов Губкинского городского округа на 2014-2020 годы»</t>
  </si>
  <si>
    <t>Основное мероприятие 1.1. Реализация мероприятий федеральной целевой программы «Устойчивое развитие сельских территорий на 2014-2017 годы и на период до 2020 года» (за счет субсидий из федерального бюджета в части улучшения жилищных условий молодых семей, специалистов и граждан, проживающих в сельской местности)</t>
  </si>
  <si>
    <t>Основное мероприятие 1.2. Реализация мероприятий федеральной целевой программы «Устойчивое развитие сельских территорий на 2014-2017 годы и на период до 2020 года» (за счет субсидий из областного бюджета в части улучшения жилищных условий молодых семей, специалистов и граждан, проживающих в сельской местности)</t>
  </si>
  <si>
    <t>Основное мероприятие 2.1. Проведение капитального ремонта общеобразовательных учреждений в сельской местности</t>
  </si>
  <si>
    <t>Основное мероприятие 2.2. Развитие сети фельдшерско-акушерских пунктов и (или) офисов врача общей практики</t>
  </si>
  <si>
    <t>Основное мероприятие 2.3. Развитие сети плоскостных спортивных сооружений</t>
  </si>
  <si>
    <t>Основное мероприятие 2.4. Развитие сети учреждений культурно-досугового типа</t>
  </si>
  <si>
    <t>Основное мероприятие 2.5. Реализация мероприятий федеральной целевой программы "Устойчивое развитие сельских территорий на 2014-017 годы и на период до 2020 года" (за счет субсидии из федерального бюджета в части строительства сетей водоснабжения)</t>
  </si>
  <si>
    <t>Основное мероприятие 2.6. Софинансирование капитальных вложений (строительства, реконструкции) в объекты муниципальной собственности</t>
  </si>
  <si>
    <t>Основное мероприятие 3.1. Грантовая поддержка местных инициатив граждан, проживающих в сельской местности</t>
  </si>
  <si>
    <t>Развитие имущественно-земельных отношений в Губкинском городском округе на 2014-2020 годы</t>
  </si>
  <si>
    <t>Оценка освоения  бюджета Губкинского городского округа, %</t>
  </si>
  <si>
    <t>Доля населения систематически занимающегося физической культурой и спортом</t>
  </si>
  <si>
    <t>прогрессирующий</t>
  </si>
  <si>
    <t>%</t>
  </si>
  <si>
    <t>в 2015 году построена и введена в эксплуатацию велолыжероллерная трасса в СОК "Орленок". В 2015 году сдавали нормы комплекса "ГТО".</t>
  </si>
  <si>
    <t>Доля населения удовлетворенного условиями для занятий физической культурой и спортом</t>
  </si>
  <si>
    <t>Результативность деятельности тренерского сотава</t>
  </si>
  <si>
    <t>меньше воспитанников ДЮСШ выполнили нормативы 1 спортивного разряда, КМС и МС в отчетном году</t>
  </si>
  <si>
    <t>Доля населения систематически занимающегося футболом</t>
  </si>
  <si>
    <t>за счет успешно реализованного проекта "Повышение массовости занятием футболом"</t>
  </si>
  <si>
    <t>Средняя продолжительность жизни</t>
  </si>
  <si>
    <t>лет</t>
  </si>
  <si>
    <t>возрасла смертность среди людей более молодого возраста</t>
  </si>
  <si>
    <t>Доля детей и подростков с 1 группой здоровья</t>
  </si>
  <si>
    <t>Подпрограмма 1 "Развитие физической культуры и спорта в Губкинском городском округе на 2014-2020 годы"</t>
  </si>
  <si>
    <t>Основное мероприятие 1.1 "Обеспечение деятельности (оказание услуг) подведомственным учреждениям, в том числе предоставление муниципальным бюджетным учреждениям субсидий"</t>
  </si>
  <si>
    <t>Показатель непосредственного результата</t>
  </si>
  <si>
    <t>Доля населения, удовлетворенного условиями для занятий физической культурой и спортом</t>
  </si>
  <si>
    <t>уровень выполнения параметров доведенных муниципальных заданий</t>
  </si>
  <si>
    <t>Основное мероприятие 1.2. "Укрепление материально-технической базы подведомственных учреждений (организаций), в том числе реализация мероприятий за счет субсидий на иные цели, предоставляемых муниципальным бюджетным и автономным учреждениям в рамках подпрограммы "Развитие физической культуры и смассового спорта"</t>
  </si>
  <si>
    <t>Удовлетворенность населения качеством дополнительного образования от общего числа опрошенных родителей, дети которых посещают учреждения дополнительного образования</t>
  </si>
  <si>
    <t>Основное мероприятие 1.3. "Мероприятия"</t>
  </si>
  <si>
    <t>Основное мероприятие 1.4. "Адресная финансовая поддержка спортивных организаций, осуществляющих подготовку спортивного резерва для сборных команд Российской Федерации"</t>
  </si>
  <si>
    <t>Численность спортсменов городского округа отделения бокса, ставших призерами областных, Всероссийских и международных соревнований</t>
  </si>
  <si>
    <t>чел.</t>
  </si>
  <si>
    <t>Подпрограмма 2 "Развитие футбола в Губкинском городском окргуе на 2014-2020 годы"</t>
  </si>
  <si>
    <t>Доля населения, систематически занимающегося футболом</t>
  </si>
  <si>
    <t>Основное мероприятие 2.1. "Обеспечение деятельности (оказание услуг) подведомственных учреждений, в том числе предоставление муниципальным бюджетным и автономным учреждениям субсидий"</t>
  </si>
  <si>
    <t>2.1.1</t>
  </si>
  <si>
    <t>Основное мероприятие 2.2. "Мероприятия"</t>
  </si>
  <si>
    <t>Количество спортивно-массовых мероприятий по футболу</t>
  </si>
  <si>
    <t>ед.</t>
  </si>
  <si>
    <t>Подпрограмма 3 "Губкинская школа здоровья на 2014-2020 годы"</t>
  </si>
  <si>
    <t>Основное мероприятие 3.1. "Мероприятия"</t>
  </si>
  <si>
    <t>Подпрограмма 4 "Обеспечение реализации муниципальной программы "Развитие физической культуры и спорта в Губкинском городском округе на 2014-2020 годы"</t>
  </si>
  <si>
    <t>Уровень достижения показателей муниципальной программы и ее подпрограмм</t>
  </si>
  <si>
    <t>Основное мероприятие 4.1. "Обеспечение функций органов местного самоуправления"</t>
  </si>
  <si>
    <t>Основное мероприятие 4.2. "Организация бухгалтерского обслуживания учреждений в рамках подпрограмы "Обеспечение реализации муниципальной программы "Развитие физической культуры и спорта в Губкинском городском округе"</t>
  </si>
  <si>
    <t>Уровень целевого использования бюджетных средств</t>
  </si>
  <si>
    <t>6</t>
  </si>
  <si>
    <t>4</t>
  </si>
  <si>
    <t>0,3</t>
  </si>
  <si>
    <t>2,8</t>
  </si>
  <si>
    <t>10</t>
  </si>
  <si>
    <t>0,5</t>
  </si>
  <si>
    <t>4,9</t>
  </si>
  <si>
    <t>98</t>
  </si>
  <si>
    <t>0,2</t>
  </si>
  <si>
    <t>1,6</t>
  </si>
  <si>
    <t>реализуется эффективно</t>
  </si>
  <si>
    <t>3</t>
  </si>
  <si>
    <t>5</t>
  </si>
  <si>
    <t>9,4</t>
  </si>
  <si>
    <t>Подпрограмма 2 "Развитие футбола в Губкинском городском округе на 2014-2020 годы"</t>
  </si>
  <si>
    <t>97,7</t>
  </si>
  <si>
    <t>9,6</t>
  </si>
  <si>
    <t>4,5</t>
  </si>
  <si>
    <t>94,3</t>
  </si>
  <si>
    <t>9,1</t>
  </si>
  <si>
    <t>99,8</t>
  </si>
  <si>
    <t>Показатель 3. Доля территории муниципального образования, охваченной качественным теле- и радиовещанием, от общей площади территории</t>
  </si>
  <si>
    <t>в связи с модернизацией рабочих мест в 2014 году и усовершенствованием процесса подготовки телевизионных передач увеличилась площадь охвата качественным телевещанием</t>
  </si>
  <si>
    <t>1.1.1</t>
  </si>
  <si>
    <t>2.2.1.</t>
  </si>
  <si>
    <t>полосы</t>
  </si>
  <si>
    <t>2.2.2.</t>
  </si>
  <si>
    <t>в связи с уменьшением количества необходимой для опубликования официальной информации</t>
  </si>
  <si>
    <t>2.2.3.</t>
  </si>
  <si>
    <t>минут</t>
  </si>
  <si>
    <t>2.2.4.</t>
  </si>
  <si>
    <t>2.2.5.</t>
  </si>
  <si>
    <t>Показатель 2.1.5. Количество полос формата А3 в  городской информационно-общественной газете «Новое время» с официальной информацией о деятельности органов местного самоуправления и иной официальной информацией</t>
  </si>
  <si>
    <t>Основное мероприятие 2.2.«Информационное сопровождение деятельности органов местного самоуправления в печатных и электронных СМИ»</t>
  </si>
  <si>
    <t>2.2.6.</t>
  </si>
  <si>
    <t>в связи с тем, что ТРК «Мир Белогорья» осуществляет информационное сопровождение мероприятий, проводимых  на территории Губкинского городского округа, на безвозмездной основе</t>
  </si>
  <si>
    <t>1.Муниципальная программа «Обеспечение безопасности жизнедеятельности населения Губкинского городского округа  на 2014-2020 годы»</t>
  </si>
  <si>
    <t>2.Муниципальная программа «Развитие  образования Губкинского городского округа на  2014 – 2020 годы»</t>
  </si>
  <si>
    <t>4.Муниципальная программа                                                                "Развитие культуры, искусства и туризма  Губкинского городского округа на 2014-2020 годы"</t>
  </si>
  <si>
    <t xml:space="preserve">5.Муниципальная программа «Развитие здравоохранения Губкинского городского округа  на 
2014-2020 годы» </t>
  </si>
  <si>
    <t>Муниципальная программа "Обеспечение населения Губкинского городского округа о деятельности органов местного самоуправления в печатных и электронных средствах массовой информации 2014-2020 годы"</t>
  </si>
  <si>
    <t>8</t>
  </si>
  <si>
    <t>4,25</t>
  </si>
  <si>
    <t>8,85</t>
  </si>
  <si>
    <t>Подпрограмма 1. "Развитите  материально-технической базы муниципальных печатных и электронных СМИ на 2014-2020 годы"</t>
  </si>
  <si>
    <t>100</t>
  </si>
  <si>
    <t>Подпрограмма 2 "Формирование посредством СМИ идеологических представлений населения об общественных процессах, побуждение к позитивным социальным действиям, приобщене жителей к общественно-политическим цненностям, традиционным этическим нормам и образцам поведения"</t>
  </si>
  <si>
    <t>99,83</t>
  </si>
  <si>
    <t>8,6</t>
  </si>
  <si>
    <t>Подпрограмма 3 "Кадровая политика в сфере развития информационного пространства Губкинского городского округа"</t>
  </si>
  <si>
    <t>-</t>
  </si>
  <si>
    <t>Подпрограмма 1                                                                                     "Развитие общественного питания на территории Губкинского городского округа на 2014-2020 годы"</t>
  </si>
  <si>
    <t>Подпрограмма 2                                                                                     " Развитие торговли на территории Губкинского городского округа на 2014- 2020 годы"</t>
  </si>
  <si>
    <t>Подпрограмма 3                                                                                     " Развитие  и подддержка субъектов малого и среднего предпринимательстваи в Губкинском городском округе на 2014- 2020 годы"</t>
  </si>
  <si>
    <t>Подпрограмма 1                                        "Развитие общественного питания на территории Губкинского городского округа на 2014-2020 годы"</t>
  </si>
  <si>
    <t>Подпрограмма 2                                       "Развитие торговли на территории Губкинского городского округа на 2014-2020 годы"</t>
  </si>
  <si>
    <t>ё</t>
  </si>
  <si>
    <t xml:space="preserve"> Количество посадочных мест в предприятиях общественного питания</t>
  </si>
  <si>
    <t>Обеспеченность торговыми площадями на 1 тысячу жителей</t>
  </si>
  <si>
    <t>кв.м</t>
  </si>
  <si>
    <t>Доля занятых в малом бизнесе, включая ИП, в общей численности занятых</t>
  </si>
  <si>
    <t>Объем товарооборота общественного питания</t>
  </si>
  <si>
    <t>млн. рублей</t>
  </si>
  <si>
    <t>Высокий темп роста цен на продукты питания</t>
  </si>
  <si>
    <t>Оборот общественного питания на душу населения</t>
  </si>
  <si>
    <t>тыс. рублей</t>
  </si>
  <si>
    <t>Низкие затраты на общественное питание в структуре расходов населения</t>
  </si>
  <si>
    <t>Открыто кафе "Суши вилку" на 25 пос. мест, после кап. ремонта открыта столовая МАОУ СШ №2, после реконструкции столовой оздоровительного комплекса "Лесная сказка" ООО "ЛебГОК-Комбинат питания" количество посадочных мест увеличилось на 95 ед.</t>
  </si>
  <si>
    <t>1.4</t>
  </si>
  <si>
    <t>Обеспеченность населения посадочными местами в предприятиях общественного питания на 1 тысячу жителей</t>
  </si>
  <si>
    <t>Количество обученных специалистов</t>
  </si>
  <si>
    <t>31.08.2015г. был проведен обучающий семинар по развитию общественного питания с использованием новых технологий.</t>
  </si>
  <si>
    <t>1.1.2</t>
  </si>
  <si>
    <t>Количество предприятий, внедривших форму обслуживания кейтеринг (нарастающим итогом)</t>
  </si>
  <si>
    <t>Столовая "Первая" ИП Минка И.И.</t>
  </si>
  <si>
    <t>1.2.1</t>
  </si>
  <si>
    <t>Количество принявших участие</t>
  </si>
  <si>
    <t>05.09.2015 г. был проведен конкурс предприятий общественного питания.</t>
  </si>
  <si>
    <t>1.2.2</t>
  </si>
  <si>
    <t>Количество предприятий, внедривших новые методы обработки продукции и новые блюда (нарастающим итогом)</t>
  </si>
  <si>
    <t>В ресторане "Свадебный" внедрена система заготовки полуфабрикатов высокой степени готовности в термоупаковке.</t>
  </si>
  <si>
    <t xml:space="preserve">Объем розничного  товарооборота </t>
  </si>
  <si>
    <t>млрд. рублей</t>
  </si>
  <si>
    <t>Открыто 13 магазинов торговли шаговой доступности с торговой площадью до 50 кв.м, сетевые магазины - универсам "Пятерочка" ЗАО ТД "Перекрёсток" и гипермаркет "Магнит Семейный" ЗАО "Тандер".</t>
  </si>
  <si>
    <t>2.2</t>
  </si>
  <si>
    <t>Объем розничного товарооборота на душу населения</t>
  </si>
  <si>
    <t>Повышение цен и снижение реальных доходов населения в условиях сложившейся экономической ситуации</t>
  </si>
  <si>
    <t>2.3</t>
  </si>
  <si>
    <t>Торговая площадь</t>
  </si>
  <si>
    <t>тыс. кв.м</t>
  </si>
  <si>
    <t>2.4</t>
  </si>
  <si>
    <t>Обеспеченность населения торговыми площадями на 1 тысячу жителей</t>
  </si>
  <si>
    <t>Основное мероприятие  2.1   Профессиональная подготовка, переподготовка и повышение квалификации</t>
  </si>
  <si>
    <t>Количество обученных специалистов торговых предприятий</t>
  </si>
  <si>
    <t>В декабре 2015 г. был проведен обучающий семинар для работников предприятий торговли.</t>
  </si>
  <si>
    <t>2.1.2</t>
  </si>
  <si>
    <t>Количество предприятий, внедривших новые технологии, формы и методы торговли</t>
  </si>
  <si>
    <t>ИП Батракова И.Д. переоборудовала магазин по ул. Севастопольская,12 по методу самообслуживания, ЗАО БВК Трейд магазин "Мясной гастрономчик" по ул. Раевского, 22а после реконструкции также переведен на самообслуживание.</t>
  </si>
  <si>
    <t>Основное мероприятие 2.2  Мероприятия, направленные на повышение уровня профессионального мастерства</t>
  </si>
  <si>
    <t>2.2.1</t>
  </si>
  <si>
    <t>Количество предприятий, принявших участие в конкурсе</t>
  </si>
  <si>
    <t>12.09.2015 г. проводился конкурс среди предриятий торговли "Золотая осень в Губкине".</t>
  </si>
  <si>
    <t>2.2.2</t>
  </si>
  <si>
    <t>Количество предприятий, которые расширили и совершенствовали дополнительные услуги (организация работы отделов кулинарии, доставка товаров на дом, сборка и установка крупногабаритных товаров на дому, установка сложной бытовой техники, продажа товаров в рассрочку, заказ товаров по каталогам)</t>
  </si>
  <si>
    <t>ООО "Мебельная страна", ИП Спиридонов Р.Е. магазин "Премьера"</t>
  </si>
  <si>
    <t>Подпрограмма 3  " Развитие  и подддержка субъектов малого и среднего предпринимательстваи в Губкинском  городском округе на 2014-2020 годы"</t>
  </si>
  <si>
    <t>3.1</t>
  </si>
  <si>
    <t>Оборот малых и средних предприятий вдействующих ценах</t>
  </si>
  <si>
    <t>3.2</t>
  </si>
  <si>
    <t xml:space="preserve">Незначительное увеличение произошло по причине уменьшения в 2015 году численности занятых в экономике ГГО. </t>
  </si>
  <si>
    <t>Основное мероприятие  3.1   Мероприятие по поддержке субъектов малого и среднего предпринимательства в области ремесленной и выставочно-ярмарочной деятельности</t>
  </si>
  <si>
    <t>3.1.1</t>
  </si>
  <si>
    <t xml:space="preserve"> Количество действующих субъектов малого и среднего предпринимательства на конец года</t>
  </si>
  <si>
    <t>Мероприятие 3.1.1. Организация выставочно-ярмарочной деятельности субъектов малого и среднего  предпринимательства, организации участия субъектов малого и среднего предпринимательства в конференциях, форумах, заседаниях круглых столов, конкурсах предпринимателей по различным номинациям</t>
  </si>
  <si>
    <t>3.1.1.1</t>
  </si>
  <si>
    <t>Количество субъектов малого и среднего предпринимательства, участвовавших в выставочно-ярмарочной деятельности,заседаниях круглых столов, конкурсах предпринимателей по различным номинациям</t>
  </si>
  <si>
    <t>20-22 мая 2015 г. в выставочно-конгрессном комплексе «Белэкспоцентр» г. Белгород проводится Белгородский Форум «Малый и средний бизнес Белгородчины» и выставка «Малый и средний бизнес в деле возрождения России. Инновации. Инвестиции. Нанотехнологии».
Губкинский городской округ был представлен продукцией субъектов малого предпринимательства: ООО "М-Логистик", ИП Мацнев В.П., ИП Еськов С.Л.</t>
  </si>
  <si>
    <t>Мероприятие 3.1.2 Проведение ежегодного городского конкурса "Губкинский предприниматель", приуроченного к празднованию Дня российского предпринимательства</t>
  </si>
  <si>
    <t>3.1.2.1</t>
  </si>
  <si>
    <t>Количество  организованных мероприятий по празднованию Дня российского предпринимательства</t>
  </si>
  <si>
    <t xml:space="preserve">26.05.2016 г.  ДК "Форум" </t>
  </si>
  <si>
    <t>Мероприятие 3.1.3 Информационно-образовательная подготовка жителей Губкинского городского округа к ведению предпринимательской деятельности</t>
  </si>
  <si>
    <t>3.1.3.1</t>
  </si>
  <si>
    <t>Количество  принявших участие</t>
  </si>
  <si>
    <t>10-11 декабря 2015 г. был проведен семинар для потенциальных и начинающих предпринимателей «Организация и способы успешного функционирования предприятий.  Оформление трудовых отношений.  Бизнес-планирование».</t>
  </si>
  <si>
    <t>Мероприятие 3.1.4  Организация и проведение на территории Губкинского городского округа областных совещаний по развитию сферы сельского хозяйства и занятых в нем ЛПХ и субъектов малого и среднего предпринимательства</t>
  </si>
  <si>
    <t>3.1.4.1</t>
  </si>
  <si>
    <t>Количество областных совещаний по развитию сферы сельского хозяйства на территории Губкинского городского округа</t>
  </si>
  <si>
    <t>Согласно графику департамента АПК Белгородской области</t>
  </si>
  <si>
    <t>Основное мероприятие 3.2.  Возмещение части процентной ставки по долгосрочным, среднесрочным и краткосрочным кредитам, взятым малыми формами хозяйствования (федеральный бюджет)</t>
  </si>
  <si>
    <t>3.2.1</t>
  </si>
  <si>
    <t>Количество просубсидированных кредитов КФХ и ЛПХ</t>
  </si>
  <si>
    <t>Основное мероприятие 3.3.  Финансовая поддержка малого и среднего предпринимательства, а также совершенствование инфраструктуры поддержки малого и среднего предпринимательства в Губкинском городском округе</t>
  </si>
  <si>
    <t>3.3.1</t>
  </si>
  <si>
    <t>Доля оборота малых и средних предприятий в общем обороте предприятий и организаций городского округа</t>
  </si>
  <si>
    <t>Незначительный рост оборота организаий (по полному кругу) не позволил достичь планового значения</t>
  </si>
  <si>
    <t>Мероприятие 3.3. 1. Предоставление на конкурсной основе грантов в форме субсидий из бюджета Губкинского городского округа юридическим лицам (за исключением муниципальных учреждений и индивидуальным предпринимателям на организацию групп по присмотру и уходу за детьми дошкольного возраста</t>
  </si>
  <si>
    <t>3.3.1.1</t>
  </si>
  <si>
    <t>Количество субъектов малого и среднего предпринимательства, получателей грантов в форме субсидий на реализацию бизнес-проектов в приоритетеных видах предпринимательской деятельности</t>
  </si>
  <si>
    <t>Мероприятие 3.3. 2. Субсидирование за счет средств бюджета Губкинского городского округа части расходов по уплате арендных платежей за пользование нежилыми помещениями субъектам малого и среднего предпринимательства, занятым в приоритетных для экономики Губкинского городского округа отраслях</t>
  </si>
  <si>
    <t>3.3.2.1</t>
  </si>
  <si>
    <t>Количество субъектов малого и среднего предпринимательства, получателей  субсидий за счет средств бюджета городского округа на возмещение части расходов по уплате арендных платежей за пользование нежилыми помещениями</t>
  </si>
  <si>
    <t>Мероприятие 3.3. 3 Предоставление муниципальных гарантий субъектам малого и среднего  предпринимательства для обеспечения исполнения их обязательств перед третьими лицами</t>
  </si>
  <si>
    <t>3.3.3.1</t>
  </si>
  <si>
    <t>Предельные расходы бюджета Губкинского гродского округа по исполнению гарантийных обязательств в связи с наступлением гарантийного случая (не более указанной суммы в год)</t>
  </si>
  <si>
    <t>Основное мероприятие 3.4. Возмещение части процентной ставки по долгосрочным, среднесрочным и краткосрочным кредитам, взятыми малыми формами хозяйствования</t>
  </si>
  <si>
    <t>3.4.1</t>
  </si>
  <si>
    <t xml:space="preserve">                    Подпрограмма 2  " Развитие торговли на территории Губкинского городского округа на 2014- 2020 годы"</t>
  </si>
  <si>
    <t xml:space="preserve">                   Основное мероприятие 1.1  Профессиональная подготовка, переподготовка и повышение квалификации</t>
  </si>
  <si>
    <t xml:space="preserve">           Основное мероприятие 1.2  Мероприятия, направленные на повышение уровня профессионального мастерства</t>
  </si>
  <si>
    <t xml:space="preserve">      Подпрограмма 1 "Развитие общественного питания на территории Губкинского городского округа на 2014-2020 годы"</t>
  </si>
  <si>
    <t xml:space="preserve">Муниципальная программа «Развитие физической культуры и спорта в  Губкинском городском округе 
на 2014-2020 годы» </t>
  </si>
  <si>
    <t>Муниципальная программа «Обеспечение населения Губкинского городского округа информацией о деятельности органов местного самоуправления в печатных и электронных средствах массовой информации 
на 2014-2020 годы»</t>
  </si>
  <si>
    <t>Муниципальная программа «Развитие культуры, искусства и туризма  Губкинского городского округа 
на 2014-2020 годы»</t>
  </si>
  <si>
    <t>Муниципальная программа  "Развитие информационного общества в Губкинском городском округе 
 на 2014-2020 годы"</t>
  </si>
  <si>
    <r>
      <t xml:space="preserve">По мере окончания комплектования групп по состоянию на 01.09.2015 года количество детей, находящихся в очереди на получение  места в детский сад составило 158 человек. Среднегодовая численность воспитанников дошкольных образовательных организаций управления образования Губкинского городского округа за 2015 год составила 5019 детей полного дня пребывания, кроме того в группах кратковременного пребывания (по адаптационным программам) – 339 человек. С сентября 2015 года на территории округа введены после капитального ремонта два детских сада, МАДОУ  «Детский сад  комбинированного вида №2 «Сказка» пос. Троицкий  и МБДОУ «Детский сад  общеразвивающего вида №36 «Колокольчик», что положительно отразилось на конечном показателе 1, за счет сокращения нуждающихся в получении мест в детские дошкольные организации.                                                                                                    </t>
    </r>
    <r>
      <rPr>
        <b/>
        <sz val="10"/>
        <color indexed="8"/>
        <rFont val="Times New Roman"/>
        <family val="1"/>
      </rPr>
      <t>Расчет показателя:</t>
    </r>
    <r>
      <rPr>
        <sz val="10"/>
        <color indexed="8"/>
        <rFont val="Times New Roman"/>
        <family val="1"/>
      </rPr>
      <t xml:space="preserve"> 158 (количество детей в очереди на получение места в детский сад):8056 (детское население)=1.96</t>
    </r>
  </si>
  <si>
    <t>Выполнение показателя связано с высоким качеством знаний детей (показатель 2 - 61.5%), обеспечивающим их активное участие и призовые места в областных, всероссийских конкурсах и олимпиадах (показатель 3 - 61.6%), качественным и успешным проведением социализации детей (показатель 4 - 83.4%) и организации их отдыха и оздоровления (показатель 6 - 88.1%). Кроме того в 2015 году возросла численность руководящих, педагогических работников и муниципальных  служащих  органов местного самоуправления  городского округа, прошедших обучение, переподготовку, повышение квалификации (показатель 5 - 91%; показатель 7 - 48.7%). Таким образом, муниципальная программа «Развитие образования Губкинского городского округа на 2014-2020 годы» эффективна и требует дальнейшей реализации.</t>
  </si>
  <si>
    <t>Подпрограмма 1 «Развитие дошкольного образования»</t>
  </si>
  <si>
    <r>
      <t xml:space="preserve">По мере окончания комплектования групп по состоянию на 01.09.2015 года количество детей, находящихся в очереди на получение  места в детский сад составило 158 человек. Среднегодовая численность воспитанников дошкольных образовательных организаций управления образования Губкинского городского округа за 2015 год составила 5019 детей полного дня пребывания, кроме того в группах кратковременного пребывания (по адаптационным программам) – 339 человек. С сентября 2015 года на территории округа введены после капитального ремонта два детских сада, МАДОУ  «Детский сад  комбинированного вида №2 «Сказка» пос. Троицкий  и МБДОУ «Детский сад  общеразвивающего вида №36 «Колокольчик», что положительно отразилось на конечном показателе 1, за счет сокращения нуждающихся в получении мест в детские дошкольные организации. </t>
    </r>
    <r>
      <rPr>
        <b/>
        <sz val="10"/>
        <color indexed="8"/>
        <rFont val="Times New Roman"/>
        <family val="1"/>
      </rPr>
      <t>Расчет показателя:</t>
    </r>
    <r>
      <rPr>
        <sz val="10"/>
        <color indexed="8"/>
        <rFont val="Times New Roman"/>
        <family val="1"/>
      </rPr>
      <t xml:space="preserve"> 158 (количество детей в очереди на получение места в детский сад):8056 (детское население)=1.96</t>
    </r>
  </si>
  <si>
    <t>Основное мероприятие 1.1.1.</t>
  </si>
  <si>
    <t>Обеспечение реализации прав граждан на получение общедоступного и бесплатного дошкольного образования в муниципальных и негосударственных дошкольных образовательных организациях</t>
  </si>
  <si>
    <t>1.1.1.1</t>
  </si>
  <si>
    <t>1.1.1.2</t>
  </si>
  <si>
    <t>Основное мероприятие 1.1.2.</t>
  </si>
  <si>
    <t>Обеспечение деятельности (оказание услуг) подведомственных организаций, в том числе предоставление муниципальным бюджетным и автономным учреждениям субсидий</t>
  </si>
  <si>
    <t>1.1.2.1</t>
  </si>
  <si>
    <t>1.1.2.2</t>
  </si>
  <si>
    <t>Основное мероприятие 1.1.3.</t>
  </si>
  <si>
    <t>Строительство,  реконструкция  и капитальный ремонт  дошкольных образовательных орагнизаций</t>
  </si>
  <si>
    <t>1.1.2.3</t>
  </si>
  <si>
    <t>шт</t>
  </si>
  <si>
    <t>Основное мероприятие 1.2.1.</t>
  </si>
  <si>
    <t>Укрепление материально-технической базы подведомственных организаций, в том числе реализация мероприятий за счет субсидии на иные цели, предоставляемых муниципальным бюджетным и автономным учреждениям</t>
  </si>
  <si>
    <t>1.2.1.1</t>
  </si>
  <si>
    <t>По данным анкетирования</t>
  </si>
  <si>
    <t>Основное мероприятие 1.2.2. Поддержка альтернативных форм представления дошкольного образования (за счет средств  городского  округа и областного бюджета)</t>
  </si>
  <si>
    <t>1.2.2.1</t>
  </si>
  <si>
    <r>
      <t xml:space="preserve">Невыполнение данного показателя связано с  уменьшением количества детей, обучающихся у индивидуальных предпринимателей с одной стороны, и с увеличением количества детей в садах , что связано с  вводом  МАДОУ "Детский сад комбинированного вида № 2 "Сказка" п.Троицкий и МБДОУ «Детский сад общеразвивающего вида №36 «Колокольчик» после капитального ремонта с другой стороны. </t>
    </r>
    <r>
      <rPr>
        <b/>
        <sz val="10"/>
        <rFont val="Times New Roman"/>
        <family val="1"/>
      </rPr>
      <t xml:space="preserve">Расчет показателя: </t>
    </r>
    <r>
      <rPr>
        <sz val="10"/>
        <rFont val="Times New Roman"/>
        <family val="1"/>
      </rPr>
      <t>7 (количество детей в группах негосударственных дошкольных образовательных организаций): 5092 (общее количество детей в садах без адаптационных групп)=0,14</t>
    </r>
  </si>
  <si>
    <t>Подпрограмма 2 «Развитие общего образования»</t>
  </si>
  <si>
    <t>Показатель 2.1. Качество  знаний  учащихся, %</t>
  </si>
  <si>
    <t>Показатель 2.2. Удельный вес обучающихся в современных условиях (создано от 80% до 100% современных условий),  %</t>
  </si>
  <si>
    <t>Показатель 2.3.Удельный вес педагогических работников, охваченных мерами социальной поддержки в виде выплат за классное руководство и выплат по ипотечному кредиту, от общего количества педагогических работников общеобразовательных организаций, %</t>
  </si>
  <si>
    <t>Основное мероприятие  2.1.1. Обеспечение реализации прав граждан на получение общедоступного и бесплатного образования в рамках государственного стандарта общего образования</t>
  </si>
  <si>
    <t>2.1.1.1</t>
  </si>
  <si>
    <t>2.1.1.2</t>
  </si>
  <si>
    <t>Основное меро­приятие 2.1.2. Обеспечение деятельности (оказание услуг) подведомственных организаций, в том числе предоставление муниципальным  бюджетным и автономным учреждениям субсидий</t>
  </si>
  <si>
    <t>2.1.2.1</t>
  </si>
  <si>
    <t>2.1.2.2</t>
  </si>
  <si>
    <t>Основное мероприятие 2.1.3. Укрепление материально-технической базы подведомственных организаций, в том числе реализация мероприятий за счет субсидии на иные цели предоставляемых муниципальным бюджетным и автономным учреждениям</t>
  </si>
  <si>
    <t>2.1.3.1</t>
  </si>
  <si>
    <t>Основное мероприятие 2.1.4. Мероприятия</t>
  </si>
  <si>
    <t>2.1.3.2</t>
  </si>
  <si>
    <t>Основное мероприятие 2.1.5. Реконструкция  и капитальный ремонт общеобразовательных орагнизаций</t>
  </si>
  <si>
    <t>1.1.2.3.</t>
  </si>
  <si>
    <t>1.1.2.4.</t>
  </si>
  <si>
    <t>Основное мероприятие 2.1.6. Создание в общеобразовательных организациях, расположенных в сельской местности, условий для занятий физической культурой и спортом</t>
  </si>
  <si>
    <t>1.1.2.5.</t>
  </si>
  <si>
    <t>Основное мероприятие 2.1.7. Софинансирование капитального ремонта объектов муниципальной собственности</t>
  </si>
  <si>
    <t>1.1.2.6.</t>
  </si>
  <si>
    <t>Основное мероприятие 2.2.1. Мероприятия по созданию условий  для сохранения  и укрепления здоровья детей и подростков, а также формирования у них культуры питания</t>
  </si>
  <si>
    <t>2.2.1.1</t>
  </si>
  <si>
    <t>2.2.1.2</t>
  </si>
  <si>
    <t>2.2.1.3</t>
  </si>
  <si>
    <t>Основное меро­приятие 2.3.1. Возмещение части затрат в связи с предоставлением учителям общеобразовательных организаций ипотечного кредита</t>
  </si>
  <si>
    <t>2.3.1.1</t>
  </si>
  <si>
    <t>2.3.2.1</t>
  </si>
  <si>
    <t>Подпрограмма 3 «Развитие дополнительного образования детей, поддержка талантливых и одаренных детей»</t>
  </si>
  <si>
    <t>Невыполнение показателя  связано с временным приостановление образовательного процесса выездного класса Детской художественной школы, которая работала на базе МАОУ «СОШ №17», не был прописан адрес в лицензии.</t>
  </si>
  <si>
    <t>Основное мероприятие 3.1.1. Обеспечение  деятельности (оказание услуг) подведомственных организаций, в том числе на предоставление  муниципальным бюджетным и автономным учреждениям субсидий</t>
  </si>
  <si>
    <t>3.1.1.2</t>
  </si>
  <si>
    <t>Основное мероприятие 3.1.2. Мероприятия</t>
  </si>
  <si>
    <t>3.2.1.1</t>
  </si>
  <si>
    <t>3.2.1.2</t>
  </si>
  <si>
    <t>Основное мероприятие 3.3.1. Укрепление материально-технической базы подведомственных организаций, в том числе реализация мероприятий за счет субсидии на иные цели предоставляемых муниципальным бюджетным и автономным учреждениям</t>
  </si>
  <si>
    <t>Подпрограмма 4 «Здоровое поколение»</t>
  </si>
  <si>
    <t>Основное меро­приятие 4.1.1. Обеспечение деятельности (оказание услуг) подведомственных организаций, в том числе на предоставление муниципальным бюджетным и автономным учреждениям субсидий</t>
  </si>
  <si>
    <t>4.1.1.1</t>
  </si>
  <si>
    <t xml:space="preserve">Среднегодовая численность получателей услуги составила 170 человек, в целом за 2015 год услугой воспользовались 1678 человек. </t>
  </si>
  <si>
    <t>4.1.1.2</t>
  </si>
  <si>
    <t>4.2.1.1</t>
  </si>
  <si>
    <t>Подпрограмма 5 «Методическая  поддержка  педагогических работников образовательных организаций»</t>
  </si>
  <si>
    <t>5.2.</t>
  </si>
  <si>
    <t>5.3.</t>
  </si>
  <si>
    <t>Основное мероприятие 5.1.1. Обеспечение деятельности (оказание услуг) подведомственных организаций, в том числе на предоставление муниципальным бюджетным и автономным учреждениям субсидий</t>
  </si>
  <si>
    <t>5.1.1.1</t>
  </si>
  <si>
    <t>При планировании данного показателя учитывалось количество получателей методической поддержки трех вновь открываемых дошкольных образовательных организаций (МАДОУ "Детский сад комбинированного вида № 2 "Сказка" п.Троицкий, МБДОУ «Детский сад общеразвивающего вида №36 «Колокольчик», МБДОУ "Детский сад общеразвивающего вида № 19 «Светлячок»). По итогам 2015 года были открыты две организации из трех: МАДОУ "Детский сад комбинированного вида № 2 "Сказка" п.Троицкий и МБДОУ «Детский сад общеразвивающего вида №36 «Колокольчик».</t>
  </si>
  <si>
    <t>5.1.1.2</t>
  </si>
  <si>
    <t>5.2.1.1</t>
  </si>
  <si>
    <t>5.3.1.1</t>
  </si>
  <si>
    <t>Показатель 5.3.1.1. Процент проведения мероприятий в целях развития творческого потенциала для педагогических работников образовательных организаций  в общем объеме запланированных мероприятий, %</t>
  </si>
  <si>
    <t>Подпрограмма 6 «Обеспечение  безопасного, качественного отдыха и оздоровления детей  в летний период»</t>
  </si>
  <si>
    <t>Основное мероприятие 6.1.1. Субсидии на мероприятия по проведению оздоровительной кампании детей</t>
  </si>
  <si>
    <t>6.1.1.1</t>
  </si>
  <si>
    <t>регрессирующий</t>
  </si>
  <si>
    <t>Основное мероприятие 6.1.2. Мероприятия по проведению оздоровительной кампании детей в лагерях с дневным пребыванием и лагерях труда и отдыха</t>
  </si>
  <si>
    <t>6.1.2.1</t>
  </si>
  <si>
    <t>Основное мероприятие 6.1.3.</t>
  </si>
  <si>
    <t>Мероприятия по проведению оздоровительной кампании детей на базе загородных оздоровительных учреждений стационарного типа</t>
  </si>
  <si>
    <t>6.1.3.1</t>
  </si>
  <si>
    <t>Основное мероприятие 6.2.1. Обеспечение деятельности (оказание услуг) подведомственных организаций, в том числе на предоставление муниципальным, бюджетным и автономным учреждениям субсидий</t>
  </si>
  <si>
    <t>6.2.1.1</t>
  </si>
  <si>
    <t>6.2.1.2</t>
  </si>
  <si>
    <t>Подпрограмма 7 «Развитие  муниципальной кадровой политики  в органах местного самоуправления Губкинского городского округа»</t>
  </si>
  <si>
    <t>7.1.</t>
  </si>
  <si>
    <t>7.2.</t>
  </si>
  <si>
    <t>7.3.</t>
  </si>
  <si>
    <t>7.1.1.1</t>
  </si>
  <si>
    <r>
      <t>Расчет показателя:</t>
    </r>
    <r>
      <rPr>
        <sz val="10"/>
        <color indexed="8"/>
        <rFont val="Times New Roman"/>
        <family val="1"/>
      </rPr>
      <t xml:space="preserve"> 45(проведенные мероприятия профессиональной подготовки, переподготовки и повышения квалификации специалистов ): 45(общем объеме запланированных мероприятий)=100% </t>
    </r>
  </si>
  <si>
    <t>Подпрограмма 8 «Обеспечение реализации муниципальной программы»</t>
  </si>
  <si>
    <t>Показатель 8.1. Уровень ежегодного достижения показателей Программы  и ее подпрограмм, %</t>
  </si>
  <si>
    <t>Таким образом, муниципальная программа «Развитие образования Губкинского городского округа на 2014-2020 годы» эффективна и требует дальнейшей реализации.</t>
  </si>
  <si>
    <t>8.1.1.1</t>
  </si>
  <si>
    <t xml:space="preserve">Показатель  8.1.1.1.  Доля проведенных контрольно-надзорных процедур от  заявленных (запланированных), %  </t>
  </si>
  <si>
    <t>8.1.2.1</t>
  </si>
  <si>
    <t>Основное мероприятие 8.1.3. Организация материально-технического снабжения подведомственных  организаций</t>
  </si>
  <si>
    <t>8.1.3.1</t>
  </si>
  <si>
    <t>Основное мероприятие 8.2.1 Меры социальной поддержки работников муниципальных образовательных организаций, проживающих и работающих в сельских населенных пунктах, рабочих поселках (поселках городского типа)</t>
  </si>
  <si>
    <t>8.2.1.1</t>
  </si>
  <si>
    <t>Основное мероприятие 8.2.2. Предоставление мер социальной  поддержки педагогическим работникам муниципальных образовательных организаций,  проживающим  и работающим  в сельских населённых пунктах, рабочих посёлках (посёлках городского типа) на территории Белгородской области</t>
  </si>
  <si>
    <t>8.2.1.2</t>
  </si>
  <si>
    <t>Муниципальная программа  "Развитие образования  Губкинского городского округа на 2014-2020 годы"</t>
  </si>
  <si>
    <t>муниципальная программа реализовывалась эффективно</t>
  </si>
  <si>
    <t>подпрограмма реализовывалась эффективно</t>
  </si>
  <si>
    <t>подпрограмма реализовывалась неэффективно</t>
  </si>
  <si>
    <t>Муниципальная программ «Развитие образования Губкинского городского округа на 2014-2020 годы»</t>
  </si>
  <si>
    <t>Доля общей площади капитально отремонтированных многоквартирных домов в общей площади многоквартирных домов, требующих проведение капитального ремонта</t>
  </si>
  <si>
    <t> прогрессирующий</t>
  </si>
  <si>
    <t> 4,7</t>
  </si>
  <si>
    <t>Доля общей площади расселенных жилых помещений в общей площади жилых помещений в признанных в установленном порядке аварийными и подлежащему сносу многоквартирных домах на период реализации программы</t>
  </si>
  <si>
    <t>Потребление топливно-энергетических ресурсов муниципальными учреждениям</t>
  </si>
  <si>
    <t>Доля освещенных улиц, проездов на территории Губкинского городского округа</t>
  </si>
  <si>
    <t>Доля озелененных благоустроенных территорий (парков, скверов и т.д.)</t>
  </si>
  <si>
    <t>Протяженность построенных инженерных сетей в микрорайонах индивидуального жилищного строительства</t>
  </si>
  <si>
    <t> прогрессирующий </t>
  </si>
  <si>
    <t>тыс.т.у.т</t>
  </si>
  <si>
    <t>км</t>
  </si>
  <si>
    <t> 0</t>
  </si>
  <si>
    <t>Доля выполненных проектов планировки территорий в общем необходимом количестве</t>
  </si>
  <si>
    <t> 12,5</t>
  </si>
  <si>
    <t>Основное мероприятие 1.1.1.  «Проектные работы по планировке территории округа»</t>
  </si>
  <si>
    <t>Количество разработанных проектов планировки территорий Губкинского городского округа</t>
  </si>
  <si>
    <t>проектов</t>
  </si>
  <si>
    <t> 2</t>
  </si>
  <si>
    <t>В связи с ограниченностью финансовых ресурсов бюджета  округа не обеспечено выполнение показателей конечных результатов в полном объеме. Финансирование запланированного мероприятия по планировке территории перенесено на 2016 год.</t>
  </si>
  <si>
    <t>В связи с ограниченностью финансовых ресурсов бюджета  округа не обеспечено выполнение показателя непосредственного результата в полном объеме. Финансирование запланированного мероприятия по планировке территории перенесено на 2016 год.</t>
  </si>
  <si>
    <t>Подпрограмма 2 «Капитальный ремонт многоквартирных домов Губкинского городского  округа»</t>
  </si>
  <si>
    <t>Доля количества капитально отремонтированных многоквартирных домов в общем количестве многоквартирных домов, требующих проведение капитального ремонта</t>
  </si>
  <si>
    <t>2.2.</t>
  </si>
  <si>
    <t>Основное мероприятие 2.1.1. «Капитальный ремонт многоквартирных домов»</t>
  </si>
  <si>
    <t>Количество многоквартирных домов, в которых проведен капитальный ремонт</t>
  </si>
  <si>
    <t>дом</t>
  </si>
  <si>
    <t>Общая площадь многоквартирных домов, в которых проведен капитальный ремонт</t>
  </si>
  <si>
    <t>2.1.1.1.</t>
  </si>
  <si>
    <t>2.1.1.2.</t>
  </si>
  <si>
    <t>Подпрограмма 3 «Переселение граждан из аварийного жилищного фонда»</t>
  </si>
  <si>
    <t>Основное мероприятие 3.1.1. «Обеспечение мероприятий по переселению граждан из аварийного жилищного фонда за счет средств бюджета»</t>
  </si>
  <si>
    <t>3.1.1.1.</t>
  </si>
  <si>
    <t>Число граждан, переселенных из жилых помещений в признанных аварийными многоквартирных домах</t>
  </si>
  <si>
    <t>Количество признанных аварийными многоквартирных домов полностью расселенных</t>
  </si>
  <si>
    <t>Общая площадь жилых помещений, расселенных</t>
  </si>
  <si>
    <t>3.1.1.2.</t>
  </si>
  <si>
    <t>3.1.1.3.</t>
  </si>
  <si>
    <t>Отклонение за счет естественного движения численности граждан</t>
  </si>
  <si>
    <t>Основное мероприятие 3.1.2. «Обеспечение мероприятий по переселению граждан из аварийного жилищного фонда за счет средств, поступающих от Фонда содействия реформирования жилищно-коммунального хозяйства»</t>
  </si>
  <si>
    <t>3.1.2.1.</t>
  </si>
  <si>
    <t>Общее число жилых помещений, расселенных</t>
  </si>
  <si>
    <t>Основное мероприятие 3.1.3. «Капитальный ремонт и ремонт дворовых территорий»</t>
  </si>
  <si>
    <t>Асфальтобетонное покрытие внутри дворовых территорий</t>
  </si>
  <si>
    <t>Выполнен ремонт асфальтобетонного покрытия в кв.№7 мкр.Лебеди г.Губкина</t>
  </si>
  <si>
    <t>3.1.3.1.</t>
  </si>
  <si>
    <t>Основное мероприятие 3.1.4. «Мероприятия»</t>
  </si>
  <si>
    <t>Выкуп объектов недвижимости для переселения</t>
  </si>
  <si>
    <t>Выкуп 2 гаражей под строительство многоквартирных жилых домов</t>
  </si>
  <si>
    <t>Ликвидация жилищного фонда, признанного непригодным для проживания</t>
  </si>
  <si>
    <t>Выполнен снос многоквартирных домов, признанных непригодных для проживания в соответствии с постановлениями администрации Губкинского городского округа</t>
  </si>
  <si>
    <t>3.1.4.1.</t>
  </si>
  <si>
    <t>3.1.4.2.</t>
  </si>
  <si>
    <t>Основное мероприятие 3.1.5. «Проектирование и строительство инженерных сетей»</t>
  </si>
  <si>
    <t>Протяженность построенных сетей канализации</t>
  </si>
  <si>
    <t>выполнение работ по устройству наружных сетей водоснабжения и канализации квартала № 7, ограниченного улицами Гастелло, Народная, П.Морозова, Фестивальная мкр.Лебеди г.Губкин</t>
  </si>
  <si>
    <t>3.1.5.1.</t>
  </si>
  <si>
    <t>Подпрограмма 4 «Энергосбережение и повышение энергетической эффективности бюджетной сферы Губкинского городского округа на 2014-2020 годы»</t>
  </si>
  <si>
    <t>Потребление топливно-энергетических ресурсов муниципальными учреждениями</t>
  </si>
  <si>
    <t>1. Контроль за расходованием энергетических ресурсов.                                                2. Среднесуточная температура наружного воздуха в отопительный период выше, чем планировалось.                                      3. Замена старых котлов на энергоэффективные.</t>
  </si>
  <si>
    <t>Основное мероприятие 4.1.1. «Мероприятия по энергосбережению и повышению энергетической эффективности в бюджетной сфере»</t>
  </si>
  <si>
    <t>4.1.1.1.</t>
  </si>
  <si>
    <t>4.1.1.2.</t>
  </si>
  <si>
    <t>4.1.1.3.</t>
  </si>
  <si>
    <t>4.1.1.4.</t>
  </si>
  <si>
    <t>4.1.1.5.</t>
  </si>
  <si>
    <t>Удельный расход тепловой энергии муниципальными учреждениями (в расчете на 1 кв. метр общей площади)</t>
  </si>
  <si>
    <t xml:space="preserve">Удельный расход электрической энергии на обеспечение муниципальных учреждений (в расчете на 1 кв. метр общей площади) </t>
  </si>
  <si>
    <t>Удельный расход холодной воды на снабжение муниципальных учреждений (в расчете на 1 человека)</t>
  </si>
  <si>
    <t>Удельный расход горячей воды на снабжение муниципальных учреждений (в расчете на 1 человека)</t>
  </si>
  <si>
    <t>Удельный расход природного газа на обеспечение муниципальных учреждений (в расчете на 1 человека)</t>
  </si>
  <si>
    <t>Гкал/кв.м</t>
  </si>
  <si>
    <t>кВтч/кв.м</t>
  </si>
  <si>
    <t>куб.м/чел.</t>
  </si>
  <si>
    <t>Основное мероприятие 4.1.2. «Профессиональная подготовка, переподготовка и повышение квалификации»</t>
  </si>
  <si>
    <t xml:space="preserve">Количество лиц, обученных методам энергосбережения, </t>
  </si>
  <si>
    <t>4.1.2.1.</t>
  </si>
  <si>
    <t>Подпрограмма 5 «Улучшение среды обитания населения Губкинского городского округа»</t>
  </si>
  <si>
    <t xml:space="preserve">Доля освещенных улиц, проездов на территории Губкинского городского округа </t>
  </si>
  <si>
    <t>Основное мероприятие 5.1.1. «Мероприятия по благоустройству городского округа»</t>
  </si>
  <si>
    <t>Количество горящих светильников наружного освещения на территории городского округа</t>
  </si>
  <si>
    <t>шт.</t>
  </si>
  <si>
    <t>Площадь благоустроенных газонов</t>
  </si>
  <si>
    <t>га</t>
  </si>
  <si>
    <t xml:space="preserve">Площадь санитарного содержания мест захоронения </t>
  </si>
  <si>
    <t>5.1.1.1.</t>
  </si>
  <si>
    <t>5.1.1.2.</t>
  </si>
  <si>
    <t>5.1.1.3.</t>
  </si>
  <si>
    <t>Установлены дополнительные светильники на территории городского округа</t>
  </si>
  <si>
    <t>Общая площадь благоустроенных территорий</t>
  </si>
  <si>
    <t>тыс.кв.м</t>
  </si>
  <si>
    <t>5.1.1.4.</t>
  </si>
  <si>
    <t>Основное мероприятие 5.1.2. «Озеленение и ландшафтное обустройство территории Губкинского городского округа»</t>
  </si>
  <si>
    <t>Общая площадь благоустроенных озелененных территорий</t>
  </si>
  <si>
    <t>В связи с отсутствием источников финансирования мероприятие перенесено на будущие годы.В 2015 тгоду были выполнены проектные работы.</t>
  </si>
  <si>
    <t>5.1.2.1.</t>
  </si>
  <si>
    <t>Основное мероприятие 5.1.3. «Мониторинг окружающей среды»</t>
  </si>
  <si>
    <t>Доля компенсационных расходов на проведение мониторинговых работ за загрязнением атмосферного воздуха в пункте наблюдений от фактически проведенных</t>
  </si>
  <si>
    <t>5.1.3.1.</t>
  </si>
  <si>
    <t>Доля компенсационных расходов на предоставление государственных гарантий от фактически предоставленных услуг</t>
  </si>
  <si>
    <t>5.1.4.1.</t>
  </si>
  <si>
    <t>Основное мероприятие 5.1.5. «Проектирование и строительство инженерных сетей в микрорайонах ИЖС, благоустройство кладбищ»</t>
  </si>
  <si>
    <t>Строительство станций обезжелезивания</t>
  </si>
  <si>
    <t>5.1.5.1.</t>
  </si>
  <si>
    <t>5.1.5.2.</t>
  </si>
  <si>
    <t>Подпрограмма 6 «Обеспечение реализации муниципальной Программы «Обеспечение доступным и комфортным жильем и коммунальными услугами жителей Губкинского городского округа на 2014-2016 годы»</t>
  </si>
  <si>
    <t>Обеспечение уровня достижения показателей конечных результатов Программы, %</t>
  </si>
  <si>
    <t>Уровень  выполнения показателей</t>
  </si>
  <si>
    <t>6.1.1.1.</t>
  </si>
  <si>
    <t>Основное мероприятие 6.1.2. «Обеспечение деятельности (оказание услуг) подведомственных учреждений (организаций), в том числе предоставление бюджетным и автономным учреждениям субсидий»</t>
  </si>
  <si>
    <t>6.1.2.1.</t>
  </si>
  <si>
    <t>Муниципальная программа реализуется эффективно</t>
  </si>
  <si>
    <t>эффективность реализации программы низкая</t>
  </si>
  <si>
    <t>подпрограмма реализуется эффективно</t>
  </si>
  <si>
    <t>1.6.</t>
  </si>
  <si>
    <t>Всего, в том числе:</t>
  </si>
  <si>
    <t>Доля граждан, использующих механизм получения государственных и муниципаль-ных услуг в электронной форме, %</t>
  </si>
  <si>
    <t>прогрес-
сирующий</t>
  </si>
  <si>
    <t>Доля граждан, удовлетворенных качеством предоставления государственных и муниципальных услуг, в том числе в МАУ «МФЦ», %</t>
  </si>
  <si>
    <t>Значение показателя основанно на данных проведения регулярных опросов в МАУ МФЦ. 
Плановое значение показателя - 70% соответствует плановому значению аналогичного показателя Государственной программы Белгородской области «Развитие информационного общества в Белгородской области на 2014-2020 годы».</t>
  </si>
  <si>
    <t>Подпрограмма 1. «Создание условий для развития информационного общества в Губкинском городском округе на 2015-2020 годы»</t>
  </si>
  <si>
    <t xml:space="preserve">Доля граждан, использующих механизм получения государственных и муниципаль-ных услуг в электронной форме, %
</t>
  </si>
  <si>
    <t>Доля муниципальных услуг, по которым обеспечена возможность предоставления в электронном виде на Едином портале госу-дарственных услуг от общего количества предоставляемых муниципальных услуг, %</t>
  </si>
  <si>
    <t>В связи с увеличением количества муниципальных услуг, оказываемых  управлением архитектуры, значение показателя уменьшилось.</t>
  </si>
  <si>
    <t>Основное мероприятие 1.1.1 «Обеспечение предоставления государственных и муниципальных услуг 
с использованием современных информационных и телекоммуникационных технологий»</t>
  </si>
  <si>
    <t xml:space="preserve"> Доля  оснащения АРМ  сотрудников, оказывающих государственные и муниципальные услуги с применением информационных и телекоммуникационных технологий и предоставляющих сведения, находящиеся в ведении органов местного самоуправления с использованием СМЭВ, средствами информатизации, соответствую-щими современным требованиям, %</t>
  </si>
  <si>
    <t>Отклонение фактического значения показателя 
от планового связано с тем, что 19 территориальными администрациями была закуплена компьютерная техника для работы в СМЭВ</t>
  </si>
  <si>
    <t>Основное мероприятие 1.2.1 «Развитие и модернизация информационно-коммуникационной инфраструктуры связи»</t>
  </si>
  <si>
    <t xml:space="preserve"> 1.2.1</t>
  </si>
  <si>
    <t>Доля структурных подразделений администрации Губкинского городского округа, территориальных администраций, обеспеченных широкополосным доступом в сеть Интернет, %</t>
  </si>
  <si>
    <t xml:space="preserve">Основное мероприятие 1.2.2 «Модернизация и развитие программного и технического комплекса 
корпоративной сети органов местного самоуправления Губкинского городского округа»
</t>
  </si>
  <si>
    <t xml:space="preserve"> 1.2.2</t>
  </si>
  <si>
    <t>Доля оснащения автоматизированных рабочих мест и серверов в администрации Губкинского городского округа средствами информатизации, соответствующими современным требованиям, %</t>
  </si>
  <si>
    <t>Основное мероприятие 1.2.3 «Совершенствование и сопровождение системы  информационно-аналитического обеспечения 
деятельности органов местного самоуправления Губкинского городского округа»</t>
  </si>
  <si>
    <t>1.2.3</t>
  </si>
  <si>
    <t>Количество программных решений, используемых в администрации Губкинского городского округа для информационно-аналитического обеспечения деятельности, шт.</t>
  </si>
  <si>
    <t>штук</t>
  </si>
  <si>
    <t>Основное мероприятие 1.2.4 «Сопровождение системы спутникового мониторинга автотранспорта»</t>
  </si>
  <si>
    <t>1.2.4</t>
  </si>
  <si>
    <t>Количество транспортных средств, информация о которых обрабатывается в системе спутникового мониторинга автотранспорта, шт.</t>
  </si>
  <si>
    <t>Основное мероприятие 1.2.5 «Обеспечение информационной безопасности»</t>
  </si>
  <si>
    <t>1.2.5</t>
  </si>
  <si>
    <t>Доля структурных подразделений администрации Губкинского городского округа, задействованных в системе юридически значимого электронного документооборота с использованием электронной подписи, %</t>
  </si>
  <si>
    <t xml:space="preserve"> 1.2.6</t>
  </si>
  <si>
    <t>Доля защищенных по требованию безопасности информации АРМ сотрудников, обрабатывающих информацию ограниченного доступа, %</t>
  </si>
  <si>
    <t xml:space="preserve">В связи с отсутствием финансирования запланированная на 4 квартал организация защиты информационных систем персональных данных (ИСПДн), проверка контроля состояния и эффективности защиты информации на объектах информатизации, аттестация объектов информатизации для работы с ИСПДн не была осуществлена. </t>
  </si>
  <si>
    <t>Основное мероприятие 1.2.6 «Обеспечение информационной открытости, прозрачности механизмов управления и доступности информации»</t>
  </si>
  <si>
    <t>Подпрограмма 2. «Повышение качества и доступности государственных и муниципальных услуг на 2015-2020 годы»</t>
  </si>
  <si>
    <t xml:space="preserve">Доля граждан, имеющих доступ к получе-нию государственных и муниципальных услуг по принципу «одного окна» по месту пребывания, в том числе в МАУ МФЦ, %
</t>
  </si>
  <si>
    <t>Доля граждан, удовлетворенных качеством предоставления государственных и муниципальных услуг в МАУ МФЦ, %</t>
  </si>
  <si>
    <t>Основное мероприятие 2.1.1 «Создание условий для предоставления государственных и муниципальных услуг по принципу «одного окна» на базе МАУ МФЦ»</t>
  </si>
  <si>
    <t>Количество заявителей, получивших услуги на площадке МАУ МФЦ, человек</t>
  </si>
  <si>
    <t>человек</t>
  </si>
  <si>
    <t>Значение показателя, основанное на данных из системы электронной очереди в МАУ МФЦ</t>
  </si>
  <si>
    <t>Основное мероприятие 2.1.2 «Обеспечение информационной безопасности в МАУ МФЦ»</t>
  </si>
  <si>
    <t xml:space="preserve">Доля АРМ сотрудников МАУ МФЦ, обрабатывающих  информацию ограничен-ного доступа и задействованных в системе юридически значимого электронного документооборота c использованием электронной подписи, защищенных по требованию безопасности информации, %
</t>
  </si>
  <si>
    <t xml:space="preserve">В связи с отсутствием финансирования запланированная на 4 квартал организация защиты информационных систем персональных данных (ИСПДн) и аттестация АРМ для работы с ИСПДн не была осуществлена. </t>
  </si>
  <si>
    <t xml:space="preserve">Иные источники
</t>
  </si>
  <si>
    <t>Подпрограмма 1 "Создание условий для развития информационного общества в Губкинском городском округе на 2015-2020 годы"</t>
  </si>
  <si>
    <t>программа реализуется эффективно</t>
  </si>
  <si>
    <t>Подпрограмма 2 "Повышение качества и доступности государственных и муниципальных услуг на 2015-2020 годы"</t>
  </si>
  <si>
    <t>кол-во сем.</t>
  </si>
  <si>
    <t>Целевые показатели данного мероприятия достигнуты в полном объеме и за счет передвижки средств в размере 65,8 тыс.руб из подпрограммы «Молодежная политика» удалось перевыполнить целевой показатель.</t>
  </si>
  <si>
    <t>Подпрограмма 1 "Молодежная политика на 2014-2020 гг."</t>
  </si>
  <si>
    <t>Показатель 1.1.
Доля молодежи, вовле-ченной в волонтерскую деятельность, деятельность трудовых объединений, сту-денческих трудовых отря-дов, молодежных бирж труда и других форм занятости</t>
  </si>
  <si>
    <t>Показатель 1.2.
Доля молодежи, охва-ченной мероприятиями по пропаганде здорового обра-за жизни и профилактике негативных явлений, %.</t>
  </si>
  <si>
    <t xml:space="preserve">Количество молодежи, вовлеченной в мероприятия по информационному соп-ровождению, чел.
</t>
  </si>
  <si>
    <t>1 ед.</t>
  </si>
  <si>
    <t xml:space="preserve">
Количество молодежи, вовлеченной в мероп-риятия по выявлению и продвижению талантливой молодежи, использование продуктов ее инновационной деятельности</t>
  </si>
  <si>
    <t>Количество молодежи, вовлеченной в волонтерскую деятельность, деятельность трудовых объединений, студенческих трудовых отрядов, молодежных бирж труда и других форм занятости, к общему числу молодежи округа</t>
  </si>
  <si>
    <t>Целевые показатели по данному мероприятию достигнуты в полном объеме и перевыполнены за счет мероприятий в рамках 70 - й годовщины Победы в Вов и деятельности волонтерского корпуса "Волонтеры Победы"</t>
  </si>
  <si>
    <t>Количество молодежи, охваченной мероприятиями по развитию моделей и форм вовлечения молодежи в трудовую и экономическую деятельность</t>
  </si>
  <si>
    <t xml:space="preserve">
Количество молодежи, охваченной мероприятиями по пропаганде здорового образа жизни и профи-лактике негативных явлений, чел.</t>
  </si>
  <si>
    <t>Доля молодежи, охва-ченной мероприятиями по формированию системы духовно-нравственных ценностей и гражданской культуры, %</t>
  </si>
  <si>
    <t>Количество мероприятий, направленных на орга-низацию мер поддержки и социальной адаптации отдельных категорий граждан молодежи (молодые семьи, молодые люди оказавшиеся в трудной жизненной ситуации)</t>
  </si>
  <si>
    <t>Количество реализованных мероприятий молодежной политики на сельских территориях Губкинского городского округа</t>
  </si>
  <si>
    <t>Показатель 2.1.
Доля молодежи, охва-ченной мероприятиями по патриотическому и духовно-нравственному воспитанию</t>
  </si>
  <si>
    <t>Показатель 2.2.
Доля подростков кате-гории групп социального риска, участвующих в мероприятиях по патриотическому и духовно-нравственному воспитанию</t>
  </si>
  <si>
    <t>Количество молодежи, охваченной мероприятиями по патриотическому и ду-ховно-нравственному вос-питанию</t>
  </si>
  <si>
    <t>Количество подростков категории групп социального риска, вовлеченных в мероприятия по патриотическому и духовно-нравственному воспитанию</t>
  </si>
  <si>
    <t>Количество молодых семей, улучшивших жилищные условия за счет безвозмездной социальной выплаты на улучшение жилищных условий</t>
  </si>
  <si>
    <t>Показатель 5.
Доля подростков категории групп социального риска, участвующих в мероприятиях по патриотическому и духовно-нравственному воспитанию, %</t>
  </si>
  <si>
    <t>Показатель 6.
Количество молодых семей, улучшивших жилищные условия за счет безвозмездной социальной выплаты на улучшение жилищных условий, кол-во сем.</t>
  </si>
  <si>
    <t>Основное мероприятие 3.1.1. Реализация мероприятий по обеспечению жильем молодых семей в рамках подпрограммы Обеспечение жильем молодых семей муниципальной программы Молодежь Губкинского городского округа на 2014–2020 годы</t>
  </si>
  <si>
    <t>3. Муниципальная программа «Молодежь Губкинского городского округа на 2014-2020 годы»</t>
  </si>
  <si>
    <t xml:space="preserve">Муниципальная программа "Молодежь Губкинском городском округе на 2014-2020 годы" </t>
  </si>
  <si>
    <t>Удовлетворенность населения городского округа безопасностью жизни</t>
  </si>
  <si>
    <t>Уровень преступности (на 100 тысяч населения)</t>
  </si>
  <si>
    <t>Социальный риск (число погибших в ДТП), на 100 тысяч населения, ед.</t>
  </si>
  <si>
    <t>Доля подростков и молодежи в возрасте от 14 до 30 лет, вовлеченных в мероприятия по профилактике наркомании, по отношению к общему числу молодежи</t>
  </si>
  <si>
    <t>Доля преступлений, совершенных несовершеннолетними, в общем количестве совершенных преступлений</t>
  </si>
  <si>
    <t>Количество пожаров</t>
  </si>
  <si>
    <t>Данный показатель увеличился на 4.  В основном пожары произошли в связи с неосторожным обращением с огнем и нарушением правил эксплуатации электрооборудования, газового оборудования и печного отопления.</t>
  </si>
  <si>
    <t>Подпрограмма 1 «Профилактика правонарушений и преступлений, обеспечение  безопасности дорожного движения на территории Губкинского городского округа на 2014-2020 годы»</t>
  </si>
  <si>
    <t xml:space="preserve">Данный показатель  увеличился на 17,6%, в связи со снижением  численности населения по сравнению с 2014 годом  и увеличением числа преступлений  с 955 до  1120. </t>
  </si>
  <si>
    <t>Количество дорожно-транспортных происшествий на 100 тысяч населения, ед.</t>
  </si>
  <si>
    <t xml:space="preserve">В 2015 году снизился рост ДТП со смертельным исходом. Число погибших в ДТП составило 13 человек (АППГ21). </t>
  </si>
  <si>
    <t>Основное мероприятие 1.1.«Мероприятия по профилактике правонарушений и преступлений»</t>
  </si>
  <si>
    <t>Количество созданных народных дружин по охране общественного порядка</t>
  </si>
  <si>
    <t>Доля молодежи, охваченной мероприятиями по профилактике правонарушений и преступлений в возрасте  от 16 до 24 лет</t>
  </si>
  <si>
    <t>Обеспечение бесперебойной  работы камер видеонаблюдения и кнопок экстренной связи  «Гражданин полиция»</t>
  </si>
  <si>
    <t>3 кнопки экстренной связи "Гражданин-полиция" находятся на ремонте на заводе.</t>
  </si>
  <si>
    <t xml:space="preserve">Основное мероприятие 1.2 «Мероприятия по обеспечению безопасности дорожного движения»  </t>
  </si>
  <si>
    <t>Доля воспитанников и обучащихся в возрасте от 4 до 18 лет, охваченных мероприятиями по обеспечению безопасности дорожного движения, в  общей численности детей от 4 до 18 лет</t>
  </si>
  <si>
    <t>Количество дорожно-транспортных происшествий</t>
  </si>
  <si>
    <t xml:space="preserve">Данный показатель увеличился на 13 ед. </t>
  </si>
  <si>
    <t>Основное мероприятие 1.3. «Обеспечение деятельности (оказание услуг) подведомственным учреждениям, в том числе на предоставление муниципальным бюджетным  и автономным учреждениям субсидий»</t>
  </si>
  <si>
    <t>Уровень выполнения параметров доведенного муниципального задания</t>
  </si>
  <si>
    <t>Основное мероприятие 1.4. «Предоставление права льготного проезда к месту учебы и обратно обучающимся общеобразовательных организаций, в том числе интернатов, студентам и аспирантам профессиональных образовательных организаций и организаций  высшего образования»</t>
  </si>
  <si>
    <t>Основное мероприятие 1.5. «Организация транспортного обслуживания населения в пригородном межмуниципальном сообщении»</t>
  </si>
  <si>
    <t>Количество транспортных маршрутов пригородного межмуниципального сообщения</t>
  </si>
  <si>
    <t>Подпрограмма 2  «Профилактика  немедицинского потребления наркотических средств, психотропных веществ и их аналогов, противодействие их незаконному обороту на территории Губкинского городского округа на 2014-2020 годы»</t>
  </si>
  <si>
    <t xml:space="preserve">Данный показатель за 2015 год составляет  412,6 ед. (196+297*100000/119486), что на 6,4 ниже чем в прошлом году. </t>
  </si>
  <si>
    <t>Доля подростков и молодежи в возрасте от 14 до 30 лет, вовлеченных в мероприятия по профилактике наркомании по отношению к общему числу молодежи</t>
  </si>
  <si>
    <t>Основное мероприятие  2.1. «Мероприятия  по антинаркотической пропаганде и антинаркотическому просвещению»</t>
  </si>
  <si>
    <t>Количество мероприятий по антинаркотической пропаганде и антинаркотическому просвещению</t>
  </si>
  <si>
    <t>Основное мероприятие 2.2. «Мероприятия, направленные на мотивацию к здоровому образу жизни»</t>
  </si>
  <si>
    <t xml:space="preserve">Доля молодежи, охваченной мероприятиями, направленными на мотивацию к здоровому образу жизни, </t>
  </si>
  <si>
    <t xml:space="preserve">Подпрограмма 3. «Профилактика безнадзорности  и правонарушений несовершеннолетних и защита их прав на территории Губкинского городского округа на 2014-2020 годы» </t>
  </si>
  <si>
    <t>Удельный вес подростков, снятых с учета по положительным основаниям</t>
  </si>
  <si>
    <t>26х100/1120=1,7</t>
  </si>
  <si>
    <t>Увеличение охвата несовер-шеннолетних, находящихся в трудной жизненной ситуации, организованными формами отдыха, оздоровления, досуга и занятости</t>
  </si>
  <si>
    <t>Основное мероприятие 3.1. «Мероприятия, направленные на создание условий для обучения, творческого развития, оздоровления, временной занятости и трудоустройства несовершеннолетних и их правовое воспитание»</t>
  </si>
  <si>
    <t>Основное мероприятие 3.2. «Создание и организация деятельности территориальной комиссии по делам несовершеннолетних и защите их прав»</t>
  </si>
  <si>
    <t>Доля несовершеннолетних, совершивших преступления повторно, в общей численности несовершеннолетних, совершивших преступления</t>
  </si>
  <si>
    <t xml:space="preserve">1/26*100=3,8 </t>
  </si>
  <si>
    <t>Основное мероприятие 3.3. «Мероприятия, направленные  на повышение эффективности работы системы профилактики безнадзорности и правонарушений»</t>
  </si>
  <si>
    <t xml:space="preserve">Удельный вес  подростков, снятых с профилактического учета по положительным основаниям,  </t>
  </si>
  <si>
    <t>Количество лиц, погибших в результате пожаров</t>
  </si>
  <si>
    <t>Эффективное исполнение запланированных мероприятий</t>
  </si>
  <si>
    <t>Основное мероприятие 4.1. «Обеспечение деятельности (оказание услуг) подведомственных учреждений (организаций), в том числе предоставление муниципальным бюджетным и автономным учреждениям субсидий»</t>
  </si>
  <si>
    <t>Количество работников, работающих в области ГО и ЧС</t>
  </si>
  <si>
    <t>Основное мероприятие 4.2 «Поддержание в готовности сил и средств добровольной пожарной охраны, обеспечение первичных мер пожарной безопасности»</t>
  </si>
  <si>
    <t>Количество  добровольно-пожарных команд</t>
  </si>
  <si>
    <t>Количество территориальных  администраций, обеспеченных первичными мерами пожарной безопасности</t>
  </si>
  <si>
    <t xml:space="preserve">Данный показатель в 2015 году увеличился в сравнении с прошлым годом на 16% в связи со снижением  численности населения  и увеличением количества ДТП, в которых пострадали люди с 85 до 102. Согласно сведениям ОГИБДД ОМВД из 102 ДТП -86  произошли в результате нарушения водителями правил дорожного движения, 5 – совершено лицами в состоянии алкогольного опьянения, 11 - из-за нарушений ПДД. </t>
  </si>
  <si>
    <t>Количество  граждан  в части льготного проезда к месту учебы и обратно обучающихся общеобразовательных организаций, в том числе интернатов, студентов и аспирантов профессиональных образовательных организаций и организаций  высшего образования</t>
  </si>
  <si>
    <t>Общая заболеваемость наркоманией  и обращаемость лиц, употребляющих наркотики с вредными последствиями (на 100 тыс. населения)</t>
  </si>
  <si>
    <t>Форма 4 сводная. Сведения о ресурсном обеспечении муниципальных программ Губкинского городского округа за 2015 год</t>
  </si>
  <si>
    <t>«Обеспечение безопасности жизнедеятельности населения Губкинского городского округа на 2014-2020 годы»</t>
  </si>
  <si>
    <t>программа реализована эффективно</t>
  </si>
  <si>
    <t>подпрограмма реализована эффективно</t>
  </si>
  <si>
    <t>Подпрограмма  2 «Профилактика  немедицинского потребления наркотических средств, психотропных веществ и их аналогов, противо-            действие их незаконному обороту на территории Губкинского городского округа на 2014-2020 годы»</t>
  </si>
  <si>
    <t>Подпрограмма 3 «Профилактика безнадзорности  и правонарушений несовершеннолетних и защита их прав на территории Губкинского городского округа на 2014-2020 годы»</t>
  </si>
  <si>
    <t xml:space="preserve">Подпрограмма 4.«Мероприятия по гражданской обороне и чрезвычайным ситуациям  на территории Губкинского городского округа на 2014-2020 годы» </t>
  </si>
  <si>
    <t>прогресси-рующий</t>
  </si>
  <si>
    <t xml:space="preserve">Подпрограмма 1 "Строительство (реконструкция) подъездных дорог с твердым покрытием к населенным пунктам Губкинского городского округа на 2014-2020 годы" </t>
  </si>
  <si>
    <t>Основное мероприятие 1.1 «Строительство (реконструкция)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пользования»</t>
  </si>
  <si>
    <t xml:space="preserve">Подпрограмма 2 «Капитальный ремонт автомобильных дорог общего пользования местного значения Губкинского городского округа на 2014-2020 годы» </t>
  </si>
  <si>
    <t>Основное мероприятие 2.1.1.«Капитальный ремонт дорог по сельским населенным пунктам городского округа»</t>
  </si>
  <si>
    <t>Основное мероприятие 2.1.2.«Капитальный ремонт дорог в г. Губкине»</t>
  </si>
  <si>
    <t>2.1.2.1.</t>
  </si>
  <si>
    <t xml:space="preserve">Подпрограмма 3 «Содержание улично-дорожной сети Губкинского городского округа на  2014-2020 годы» </t>
  </si>
  <si>
    <t>3.2.</t>
  </si>
  <si>
    <t>Основное мероприятие 3.1.1. "Содержание и ремонт автомобильных дорог общего пользования местного значения"</t>
  </si>
  <si>
    <t>Подпрограмма 4 «Благоустройство дворовых территорий многоквартирных домов, проездов к дворовым территориям многоквартирных домов Губкинского городского округа на 2014-2020 годы»</t>
  </si>
  <si>
    <t>Основное мероприятие 4.1. «Благоустройство дворовых территорий»</t>
  </si>
  <si>
    <t>Развитие автомобильных дорог общего пользования местного значения Губкинского городского округа на 2014-2020 годы</t>
  </si>
  <si>
    <t xml:space="preserve">Подпрограмма 4 «Благоустройство дворовых территорий многоквартирных домов, проездов к дворовым территориям многоквартирных домовГубкинского городского округа на 2014-2020 годы»  </t>
  </si>
  <si>
    <t>прогрес-сивный</t>
  </si>
  <si>
    <t xml:space="preserve"> тыс.ед.</t>
  </si>
  <si>
    <t>не достаточно высокий результат выполнения из-за перехода с 01.01.2015г. на 3-х уравневую сис-му обслуживания, согл. 442-ФЗ, в связи с проведением мероприятий по оптимизации была проведена ликвидация трех отделений Скороднянского дома интерната с 01.07.2015</t>
  </si>
  <si>
    <t>за счет удорожания тарифов на платн. усл. было получено и направлено большее кол-во средств на повышение з/пл.соц.раб.</t>
  </si>
  <si>
    <t>регрес-сивный</t>
  </si>
  <si>
    <t>В связи со снижением детей оставшихся без попечения родителей</t>
  </si>
  <si>
    <t xml:space="preserve"> ед.</t>
  </si>
  <si>
    <t>в связи с отимизацией денежных средств по показателю 4.1.1.1.</t>
  </si>
  <si>
    <t>Подпрограмма 1 «Социальная поддержка отдельных категорий граждан»</t>
  </si>
  <si>
    <t xml:space="preserve"> %</t>
  </si>
  <si>
    <t>Основное  мероприятие 1.1.1. Оплата жилищно-коммунальных услуг отдельным категориям граждан (за счет субвенций из федерального бюджета)</t>
  </si>
  <si>
    <t xml:space="preserve"> из-за естесственной убыли получателей данной выплаты</t>
  </si>
  <si>
    <t>Мероприятие 1.1.1.1.
Оплата жилищно-коммунальных услуг отдельным категориям граждан в соответствии с Федеральным законом от 12.01.1995 г.       № 5-ФЗ «О ветеранах» (за счет субвенций из федерального бюджета)</t>
  </si>
  <si>
    <t xml:space="preserve">Мероприятие 1.1.1.2. Оплата жилищно-коммунальных услуг отдельным категориям граждан в соответствии с Федеральным законом от 24.11.1995 г. № 181-ФЗ «О социальной защите инвалидов в Российской Федерации» (за счет субвенций из федерального бюджета)
</t>
  </si>
  <si>
    <t>Основное  мероприятие  1.1.2.Выплата ежемесячных денежных компенсаций расходов по оплате  жилищно-коммунальных услуг ветеранам труда</t>
  </si>
  <si>
    <t>Показатель 1.1.2.1.
Количество ветеранов труда, получивших услуги по выплате ежемесячных денежных компенсаций расходов по оплате жилищно-коммунальных услуг</t>
  </si>
  <si>
    <t>в связи с изменениями условий для присвоения звания "Ветеран труда" и естественной убыли</t>
  </si>
  <si>
    <t xml:space="preserve">Основное  мероприятие  1.1.3.Выплата ежемесячных денежных компенсаций расходов по оплате   жилищно-коммунальных услуг реабилитирован-
ным лицам и лицам, признанным пострадавшими от политических репрессий
</t>
  </si>
  <si>
    <t>Основное  мероприятие  1.1.4. Выплата ежемесячных денежных компенсаций расходов по оплате   жилищно-коммунальных услуг многодетным семьям</t>
  </si>
  <si>
    <t>возросло количество многодетных семей зарегестрированных в социальной политике</t>
  </si>
  <si>
    <t>Основное  мероприятие  1.1.5. Выплата ежемесячных денежных компенсаций расходов по оплате   жилищно-коммунальных услуг иным категориям граждан</t>
  </si>
  <si>
    <t>Основное  мероприятие  1.1.6. Предоставление гражданам адресных субсидий на оплату жилого помещения и коммунальных услуг</t>
  </si>
  <si>
    <t>низкий % освоения по причине увеличения доходов населения ранее получавших данную субсидию, т.к. прожиточный минимум по данной категории не увеличивался</t>
  </si>
  <si>
    <t>Основное  мероприятие  1.1.7. Выплаты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"Об обязательном страховании гражданской ответственности владельцев транспортных средств»</t>
  </si>
  <si>
    <t>заявительная форма исполнения (пост. Бел.обл. №108-пп), категорией получателей данной компенсации явл-ся инвалиды и участники ВОВ, числ-ть кот-х снижается</t>
  </si>
  <si>
    <t>Основное  мероприятие  1.1.8 Осуществление переданного полномочия Российской Федерации по осуществлению ежегодной денежной выплаты лицам, награжденным нагрудным знаком «Почетный донор России»</t>
  </si>
  <si>
    <t xml:space="preserve">Основное  мероприятие  1.1.9 Социальная поддержка Героев Социалистического Труда и полных кавалеров ордена Трудовой Славы
</t>
  </si>
  <si>
    <t xml:space="preserve">Основное  мероприятие  1.1.10.  Социальная  поддержка вдов  Героев Советского Союза, Героев Российской Федерации и полных кавалеров ордена Славы, Героев Социалистического Труда и полных кавалеров ордена Трудовой Славы
</t>
  </si>
  <si>
    <t>Основное  мероприятие  1.1.11. Выплата пособия  лицам, которым присвоено звание  «Почетный гражданин Белгородской области»</t>
  </si>
  <si>
    <t>Основное  мероприятие  1.1.12. Оплата ежемесячных денежных выплат  ветеранам труда, ветеранам военной службы</t>
  </si>
  <si>
    <t>Основное  мероприятие  1.1.13. Оплата ежемесячных денежных выплат труженикам тыла</t>
  </si>
  <si>
    <t xml:space="preserve">Основное  мероприятие  1.1.14. Оплата ежемесячных денежных выплат  реабилитированным лицам
</t>
  </si>
  <si>
    <t>Основное  мероприятие  1.1.15. Оплата ежемесячных денежных выплат лицам, признанным пострадавшими от политических репрессий</t>
  </si>
  <si>
    <t>не выполнение из-за естесственной убыли получателей</t>
  </si>
  <si>
    <t>Основное  мероприятие  1.1.16. Оплата ежемесячных денежных выплат  лицам, родившимся в период с 22 июня 1923 года по 3 сентября 1945 года (Дети войны)</t>
  </si>
  <si>
    <t>Основное  мероприятие  1.1.17. Выплата субсидий ветеранам боевых действий и  другим категориям военнослужащих (оплата услуг связи)</t>
  </si>
  <si>
    <t>по причине заявительной формы исполнения (кол-во получателей не растет в связи с отказом от использования квартирным телефоном)</t>
  </si>
  <si>
    <t>Основное  мероприятие  1.1.18. Осуществление мер соцзащиты многодетных семей (оплата услуг связи)</t>
  </si>
  <si>
    <t>по причине заявительной формы исполнения (кол-во получателей не растет в связи с отказом многодетных семей от использования квартирным телефоном)</t>
  </si>
  <si>
    <t>Основное  мероприятие  1.1.19. Осуществление мер соцзащиты многодетных семей (приобретение школьной формы первоклассникам, питание и оплата проезда школьников)</t>
  </si>
  <si>
    <t>среди обучающихся оказалось больше детей из многодетных семей, чем планировалось</t>
  </si>
  <si>
    <t>в связи с не корректным планированием численности детей из многодетных семей с последующим уточнением бюджета по данной категории</t>
  </si>
  <si>
    <t>Основное  мероприятие  1.1.20. Выплата ежемесячных пособий отдельным категориям граждан (инвалидам боевых действий I и II групп, а также членам семей военнослужащих и сотрудников, погибших при исполнении обязанностей военной службы или служебных обязанностей в районах боевых действий; вдовам погибших (умерших) ветеранов подразделений особого риска</t>
  </si>
  <si>
    <t>среди получателей данного пособия родители погибших ветеранов боевых действий, число которых снижается из-за естественой убыли</t>
  </si>
  <si>
    <t>Основное  мероприятие  1.1.21. Предоставление материальной и иной помощи для погребения</t>
  </si>
  <si>
    <t>Показатель 1.1.21.1.
Количество граждан, получивших услуги на предоставление материальной и иной помощи для погребения</t>
  </si>
  <si>
    <t>по причине заявительной формы исполнения</t>
  </si>
  <si>
    <t>Основное  мероприятие  1.1.22. Выплата пособий малоимущим гражданам и гражданам, оказавшимся в тяжелой жизненной ситуации</t>
  </si>
  <si>
    <t>выплата осуществляется 1 раз в год по заявительной форме</t>
  </si>
  <si>
    <t>Основное  мероприятие  1.1.23. Выплата  пособий при рождении ребенка  гражданам, не подлежащим обязательному социальному страхованию на случай временной нетрудоспособности и в связи с материнством</t>
  </si>
  <si>
    <t>по причине заявительной формы исполнения (не выполнение в связи с отсутствием права на получение пособия заявителя)</t>
  </si>
  <si>
    <t>Основное  мероприятие  1.1.24. Выплата пособий по уходу за ребенком до достижения им возраста полутора лет гражданам, не подлежащим обязательному социальному страхованию на случай временной нетрудоспособ-ности и в связи с материнством</t>
  </si>
  <si>
    <t>в связи с отсутствием права на получение государственного пособия</t>
  </si>
  <si>
    <t>Основное  мероприятие  1.1.25. 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</si>
  <si>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Основное  мероприятие  1.1.26. Выплата ежемесячных пособий гражданам, имеющим детей</t>
  </si>
  <si>
    <t>в  связи с не предоставлением получателями документов подтверждающих доходы семьи, определяющих право на получение пособия</t>
  </si>
  <si>
    <t>Основное  мероприятия  1.1.27. Обеспечение равной доступности услуг общественного транспорта на территории Белгородской области для отдельных категорий граждан, оказание мер социальной поддержки, которые относятся к ведению Российской Федерации и субъектов Российской Федерации</t>
  </si>
  <si>
    <t xml:space="preserve">штук
</t>
  </si>
  <si>
    <t>Увеличилось количество пенсионеров и граждан льготных категорий, обратившихся за покупкой единого социального проездного билета</t>
  </si>
  <si>
    <t>Основное  мероприятие  1.1.28. Обеспечение равной доступности услуг общественного транспорта на территории Белгородской области для отдельных категорий граждан, оказание мер социальной поддержки, которые относятся к ведению Российской Федерации и субъектов Российской Федерации</t>
  </si>
  <si>
    <t>Мероприятие  1.1.28.1. Предоставление права приобретения единого социального проездного билета с разовыми социальными проездными талонами</t>
  </si>
  <si>
    <t xml:space="preserve">маршрутов
</t>
  </si>
  <si>
    <t>Мероприятие  1.1.28.2. Предоставление бесплатного проезда на городских  и пригородных маршрутах членам  народной дружины по предоставлению разовых проездных талонов для членов добровольной народной дружины</t>
  </si>
  <si>
    <t xml:space="preserve">Количество заявленных единых социальных проездных билетов сократилось в связи с уменьшением количества членов народной дружины  из крупных предприятий города. </t>
  </si>
  <si>
    <t xml:space="preserve">Основное  мероприятие  1.1.29.  Выплата пенсии за выслугу лет лицам, замещавшим  муниципальные должности и должности муниципальной службы </t>
  </si>
  <si>
    <t xml:space="preserve">Основное  мероприятие  1.1.30. Предоставление ежемесячного пособия Почетным гражданам города Губкина и Губкинского района </t>
  </si>
  <si>
    <t>вручается по решению комисси данного мероприятия</t>
  </si>
  <si>
    <t>Основное  мероприятие  1.1.31. Мероприятия по социальной поддержке некоторых категорий граждан</t>
  </si>
  <si>
    <t>Показатель 1.1.31.1.
Доля граждан, получающих меры социальной поддержки, в общей численности граждан, обратившихся за получением мер  социальной поддержки в соответствии с нормативными правовыми актами Российской Федерации,  Белгородской области, Губкинского городского округа</t>
  </si>
  <si>
    <t xml:space="preserve"> %
</t>
  </si>
  <si>
    <t>Мероприятие  1.1.31.1. Организация вручения персональных поздравлений Президента РФ ветеранам Великой Отечественной войны</t>
  </si>
  <si>
    <t>Показатель 1.1.31.1.1.
Количество ветеранов Великой Отечественной войны, которым вручены персональные поздравления Президента РФ,</t>
  </si>
  <si>
    <t>Мероприятие  1.1.31.2. Организация  мероприятий  по подготовке и проведению празднования 70-летия Победы в Великой Отечественной войне 1941-1945 гг.</t>
  </si>
  <si>
    <t>Мероприятие  1.1.31.3. Организация мероприятий по проведению Дня памяти погибших в радиационных авариях и катастрофах</t>
  </si>
  <si>
    <t>Показатель 1.1.31.3.1.
Количество граждан, пострадавших в результате радиационных катастроф, принявших участие в мероприятиях</t>
  </si>
  <si>
    <t>Мероприятие  1.1.31.4. Организация мероприятий по социальной поддержке инвалидов и ветеранов боевых действий, а также семей военнослужащих (сотрудников), погибших в локальных военных конфликтах</t>
  </si>
  <si>
    <t>Основное мероприятие 1.1.32 Осуществление переданных полномочий по предоставлению отдельных мер социальной поддержки граждан, подвергшихся радиации</t>
  </si>
  <si>
    <t>Количество обратившихся оказалось больше. Чем планировалось</t>
  </si>
  <si>
    <t xml:space="preserve">Основное мероприятие 1.1.33. Мероприятия по осуществлению дополнительных мер социальной защиты семей, родивших третьего и последующих детей по предоставлению материнского (семейного) капитала
</t>
  </si>
  <si>
    <t xml:space="preserve"> семей
</t>
  </si>
  <si>
    <t>по причине отсутствия соответствующих документов (разрешения на строит-во) на получение мат-го (семейного) капитала</t>
  </si>
  <si>
    <t>Основное мероприятие 1.1.34. Оказание адресной финансовой помощи гражданам Украины, имеющим статус беженца или получившим временное убежище на территории Российской Федерации и проживающим в жилых помещениях граждан Российской Федерации</t>
  </si>
  <si>
    <t>Основное мероприятие 1.1.35. Укрепление материально-технической базы учреждений социального обслуживания населения и оказание адресной социальной помощи неработающим пенсионерам</t>
  </si>
  <si>
    <t>Подпрограмма 2 «Социальное обслуживание населения»</t>
  </si>
  <si>
    <t xml:space="preserve">тыс. ед. 
</t>
  </si>
  <si>
    <t>Задача 2.1. Повышение эффективности деятельности учреждений социального обслуживания на основе соблюдения стандартов и нормативов социальных услуг</t>
  </si>
  <si>
    <t>Основное мероприятие 2.1.1. Осуществление полномочий по обеспечению права граждан на социальное обслуживание</t>
  </si>
  <si>
    <t>согл. 442-ФЗ, в связи с проведением мероприятий по оптимизации была проведена ликвидация трех отделений Скороднянского дома интерната с 01.07.2015</t>
  </si>
  <si>
    <t>Подпрограмма 3 «Социальная поддержка семьи и детей»</t>
  </si>
  <si>
    <t>Задача 3.1. Организация своевременного и в полном объеме предоставления мер социальной поддержки и государственных социальных гарантий семьям, воспитывающим детей-сирот и детей, оставшихся без попечения родителей</t>
  </si>
  <si>
    <t>Основное мероприятие 3.1.1. Организация своевременного и в полном объеме предоставления мер социальной поддержки и государственных социальных гарантий семьям, воспитывающим детей-сирот и детей, оставшихся без попечения родителей</t>
  </si>
  <si>
    <t xml:space="preserve">Мероприятие  3.1.1.1. Выплата единовременного пособия при всех формах устройства детей, лишенных родительского попечения, в семью </t>
  </si>
  <si>
    <t xml:space="preserve"> чел.</t>
  </si>
  <si>
    <t>снижение численности выявленных детей-сирот и детей, оставшихся без попечения родителей</t>
  </si>
  <si>
    <t xml:space="preserve">Мероприятие 3.1.1.2. Осуществление мер по социальной защите граждан, являющихся усыновителями  </t>
  </si>
  <si>
    <t>Показатель 3.1.1.2.1.
Количество граждан, являющихся усыновителями, получивших меры социальной поддержки,</t>
  </si>
  <si>
    <t xml:space="preserve">Мероприятие 3.1.1.3. Содержание ребенка в семье опекуна и приемной семье, а также вознаграждение, причитающееся приемному родителю   </t>
  </si>
  <si>
    <t>снизилось количество детей-сирот и детей, оставшихся без попечения родителей воспитывающихся в семьях, за счет достижения детьми возраста 18 лет</t>
  </si>
  <si>
    <t xml:space="preserve">Мероприятие 3.1.1.4. Социальная поддержка детей - сирот и детей, оставшихся без попечения родителей, в части оплаты за  содержание  жилых помещений, закрепленных за детьми - сиротами,  и капитальный ремонт </t>
  </si>
  <si>
    <t>по причине снижения количества детей-сирот и детей, оставшихся без попечения родителей, имеющих закрепленное жилье</t>
  </si>
  <si>
    <t>Задача 3.2. Обеспечение выплаты компенсации части родительской платы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</si>
  <si>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Основное мероприятие 3.2.1.  Выплата компенсации части родительской платы за присмотр и уход за детьми  в образовательных  организациях, реализующих основную обще-образовательную программу дошкольного образования</t>
  </si>
  <si>
    <t xml:space="preserve">количество граждан, имеющих право на получение компенсации части родительской платы за присмотр и уход за детьми, оказалось немного больше, чем планировалось </t>
  </si>
  <si>
    <t>Задача 3.3. Организация и проведение социально-культурных мероприятий для многодетных семей и семей, воспитывающих детей-инвалидов</t>
  </si>
  <si>
    <t>Основное мероприятие 3.3.1. Организация и проведение социально-культурных мероприятий для многодетных семей и семей, воспитывающих детей-инвалидов</t>
  </si>
  <si>
    <t>Мероприятие  3.3.1.1. Организация и проведение  акции  «Крепка семья-крепка Россия»</t>
  </si>
  <si>
    <t>участников/ зрителей,  (семей)</t>
  </si>
  <si>
    <t>5/62</t>
  </si>
  <si>
    <t>0</t>
  </si>
  <si>
    <t>мероприятие проводится через год</t>
  </si>
  <si>
    <t xml:space="preserve">Мероприятие  3.3.1.2. Выплата денежной премии матерям, награжденным  медалью  «За материнские заслуги»
(в соответствии с Положением о медали «За материнские заслуги», утвержденным решением Губкинского территориального Совета депутатов
от 29.06.2007 г.№ 2)
</t>
  </si>
  <si>
    <t>вручается по решению комисси данного мероприяти</t>
  </si>
  <si>
    <t>Мероприятие  3.3.1.3. Участие в проведении мероприятий, посвященных Дню матери</t>
  </si>
  <si>
    <t>Мероприятие  3.3.1.4. Участие в проведении мероприятий, посвященных Дню семьи</t>
  </si>
  <si>
    <t>было исполнено во 2-ом квартале</t>
  </si>
  <si>
    <t xml:space="preserve">Мероприятие  3.3.1.5. Реализация социального проекта </t>
  </si>
  <si>
    <t>семей</t>
  </si>
  <si>
    <t>проект был реализован в 2014 г.</t>
  </si>
  <si>
    <t>Подпрограмма 4 «Доступная среда для инвалидов и маломобильных групп населения»</t>
  </si>
  <si>
    <t>Задача 4.1. Обеспечение доступности  объектов и услуг в приоритетных сферах жизнедеятельности инвалидов и других маломобильных групп населения</t>
  </si>
  <si>
    <t>Основное мероприятие 4.1.1. Повышение уровня доступности  приоритетных объектов и услуг в приоритетных сферах жизнедеятельности инвалидов и других маломобильных групп населения</t>
  </si>
  <si>
    <t>Мероприятие 4.1.1.1. Оснащение светофорных объектов видеозвуковой сигнализацией</t>
  </si>
  <si>
    <t>денежные средства из бюждета Губкинского городского округа предусмотренные на исполнение данного мероприятия были оптимизированы.</t>
  </si>
  <si>
    <t>Мероприятие 4.1.1.2. Обеспечение создания специальных парковок, а также отдельных удобных парковочных мест на общих городских парковках</t>
  </si>
  <si>
    <t>Мероприятие 4.1.1.3. Устройство пандуса и  информационной строки «Пункт назначения» в здании МБУ «Губкин ПАС»</t>
  </si>
  <si>
    <t>Мероприятие 4.1.1.4. Оснащение муниципального автобуса автоинформатором с функцией поддержки табло и бегущей строкой НПП Электрон с конвектором USB-RS232</t>
  </si>
  <si>
    <t>Основное мероприятие 4.1.2. Обеспечение доступности муниципальных учреждений культуры</t>
  </si>
  <si>
    <t>Задача 4.2.  Обеспечение доступности и качества реабилитационных услуг для инвалидов</t>
  </si>
  <si>
    <t>Основное мероприятие 4.2.1. Повышение доступности и качества реабилитацион-ных услуг для инвалидов</t>
  </si>
  <si>
    <t xml:space="preserve">Мероприятие 4.2.1.1. Организация работы  пункта 
проката средств реабилитации для граждан, постоянно действующей фотовыставки «Преодоление» и экскурсий для инвалидов
</t>
  </si>
  <si>
    <t>Мероприятие 4.2.1.2. Приобретение тифлотехнических средств, персональных компьютеров с адаптированными программами для муниципальных библиотек; музыкальных инструментов для работы коллективов самодеятельности;  специнвентаря для участников клуба  «Точка опоры»</t>
  </si>
  <si>
    <t xml:space="preserve">Мероприятие 4.2.1.3. Приобретение медицинского диагностического и коррекционного оборудования для детей-инвалидов для общеобразова-тельных организа-ций Губкинского городского округа
</t>
  </si>
  <si>
    <t>Мероприятие 4.2.1.4. Проведение спартакиады Губкинского городского округа по доступным для инвалидов видам спорта, обеспечение участия инвалидов в областных спортивных мероприятиях</t>
  </si>
  <si>
    <t>Мероприятие 4.2.1.5. Компенсация расходов        МБУ ДС «Кристалл», понесенных от предоставления  льготного абонемента в плавательный бассейн «Дельфин»  инвалидам  с нарушениями опорно-двигательного аппарата</t>
  </si>
  <si>
    <t>Среди обратившихся оказалось болше чем планировлось</t>
  </si>
  <si>
    <t>Мероприятие 4.2.1.6. Организация оздоровительных занятий по авторской программе в плавательном бассейне «Дельфин» для школьников с особенностями физического развития</t>
  </si>
  <si>
    <t>Мероприятие 4.2.1.7. Участие инвалидов во Всероссийских, областных, межрегиональных творческих  конкурсах</t>
  </si>
  <si>
    <t xml:space="preserve">Мероприятие 4.2.1.8. Организация и проведение фестивалей, конкурсов и  мероприятий для инвалидов
и детей-инвалидов
</t>
  </si>
  <si>
    <t>Мероприятие 4.2.1.9. Организация и проведение конкурса среди общественных организаций инвалидов на получение социального гранта «Город, доступный всем»</t>
  </si>
  <si>
    <t>Задача 4.3.  Поддержка направлений деятельности общественных организаций</t>
  </si>
  <si>
    <t>Основное мероприятие 4.3.1. Мероприятия по поддержке социально ориентированных некоммерческих организаций</t>
  </si>
  <si>
    <t>Подпрограмма 5 «Обеспечение жильем отдельных категорий граждан»</t>
  </si>
  <si>
    <t>Задача 5. 1.  Обеспечение жилыми помещениями отдельных категорий граждан</t>
  </si>
  <si>
    <t>Основное мероприятие 5.1.1. Предоставление жилых помещений детям-сиротам и детям, оставшимся без попечения родителей, лицам из их числа по договорам найма специализирован-ных жилых помещений</t>
  </si>
  <si>
    <t xml:space="preserve">Основное мероприятие 5.1.2. Обеспечение жильем отдельных категорий граждан, установленных Федеральным законом от 12 января 1995г.
 №5-ФЗ «О ветеранах» в соответствии с Указом Президента РФ от 7 мая 2008 года №714 «Об обеспечении жильем ветеранов ВОВ 1941-1945гг.»
</t>
  </si>
  <si>
    <t xml:space="preserve"> чел.
</t>
  </si>
  <si>
    <t xml:space="preserve">Основное мероприятие 5.1.3.
Обеспечение жильем отдельных категорий граждан, установленных федеральными законами от 12 января 1995г. 
№5-ФЗ «О ветеранах» и от 24 ноября 1995г. №181-ФЗ «О социальной защите инвалидов в РФ»
</t>
  </si>
  <si>
    <t xml:space="preserve"> чел.
</t>
  </si>
  <si>
    <t>Выполнение за счет средств из федерального бюджета</t>
  </si>
  <si>
    <t>Подпрограмма 6 «Обеспечение реализации муниципальной программы «Социальная поддержка граждан в Губкинском городском округе» на 2014-2016 годы»</t>
  </si>
  <si>
    <t xml:space="preserve">Показатель 6.1.
Обеспечение ежегодного уровня достижения показателей Программы
</t>
  </si>
  <si>
    <t>высокий % данного показателя за счет перевыполнения плана по показателю 5.1</t>
  </si>
  <si>
    <t>Задача 6. 1. Исполнение функций  управления социальной политики в соответствии с переданными полномочиями</t>
  </si>
  <si>
    <t>Основное мероприятие 6.1.1. Организация предоставления отдельных мер социальной защиты населения</t>
  </si>
  <si>
    <t>Основное мероприятие 6.1.2. Осуществление деятельности по опеке и попечительству в отношении несовершеннолет-них и лиц из числа детей-сирот и детей, оставшихся без попечения родителей</t>
  </si>
  <si>
    <t>Программы, (%)</t>
  </si>
  <si>
    <t>в связи с понижением показазателя 3.1.,который является регрессивным</t>
  </si>
  <si>
    <t>Основное мероприятие 6.1.3. Осуществление деятельности по опеке и попечительству в отношении совершеннолетних лиц</t>
  </si>
  <si>
    <t>Основное мероприятие 6.1.4. Организация предоставления ежемесячных денежных компенсаций расходов по оплате жилищно-коммунальных услуг</t>
  </si>
  <si>
    <t>Основное мероприятие 6.1.5. Организация предоставления социального пособия на погребение</t>
  </si>
  <si>
    <t xml:space="preserve">Мероприятие 1.1.1.3. Оплата жилищно-коммунальных услуг отдельным категориям граждан в соответствии с Федеральным законом
 от 15.05.1991 г.
 № 1244-1 «О социальной защите  граждан, подвергшихся воздействию радиации вследствие катастрофы на Чернобыльской АЭС» и другими федеральными законами о социальной защите граждан  Российской Федерации, подвергшихся воздействию радиации  (за счет субвенций из федерального бюджета)
</t>
  </si>
  <si>
    <t>Муниципальная программа «Социальная поддержка граждан в  Губкинском городском округе» на 2014-2020 годы</t>
  </si>
  <si>
    <t>Подпрограмма 6 «Обеспечение реализации муниципальной программы
«Социальная поддержка граждан в Губкинском городском округе» на 2014-2016 годы»</t>
  </si>
  <si>
    <t>Подпрограмма  4 «Доступная среда для инвалидов и маломобильных групп населения»</t>
  </si>
  <si>
    <t>Подпрограмма  3 «Социальная поддержка семьи и детей»</t>
  </si>
  <si>
    <t>Подпрограмма 1  «Социальная поддержка отдельных категорий граждан»</t>
  </si>
  <si>
    <t xml:space="preserve"> Подпрограмма 1      "Развитие библиотечного дела Губкинского городского округа  на 2014 -2020 годы"                                                        </t>
  </si>
  <si>
    <t>Доля населения, участвующего в культурно-досуговых мероприятиях на территории Губкинского городского округа</t>
  </si>
  <si>
    <t>Уровень фактической обеспеченности учреждениями культуры в Губкинском городском округе от нормативной потребности</t>
  </si>
  <si>
    <t>тыс.чел</t>
  </si>
  <si>
    <t>Основное мероприятие 1.1 Обеспечение деятельности (оказание услуг) подведомственных учреждений (организаций), в том числе предоставление муниципальным бюджетным и автономным учреждениям субсидий</t>
  </si>
  <si>
    <t>Основное мероприятие 1.2.1. «Мероприятия по созданию модельных библиотек»</t>
  </si>
  <si>
    <t>Основное мероприятие 1.2.2. «Подключение общедоступных библиотек РФ к сети интернет и развитие системы библиотечного дела с учетом задачи расширения информационных технологий и оцифровки»</t>
  </si>
  <si>
    <t>Основное мероприятие 1.2.3.«Укрепление материально – технической базы учреждений (организаций), в том числе реализация мероприятий за счет субсидий на иные цели предоставляемых муниципальным бюджетным и автономным учреждениям»</t>
  </si>
  <si>
    <t>Основное мероприятие 1.3.1. «Обеспечение актуализации и сохранности библиотечных фондов, комплектование библиотек»</t>
  </si>
  <si>
    <t>тыс. экз</t>
  </si>
  <si>
    <t>Основное мероприятие 1.3.2.«Комплектование книжных фондов библиотек муниципальных образований (за счет межбюджетных трансфертов из федерального бюджета)»</t>
  </si>
  <si>
    <t>Проведено списа-ние литературы по ЦБС №2</t>
  </si>
  <si>
    <t>Подпрограмма 2. «Развитие музейного дела Губкинского городского округа  на 2014 - 2020 годы»</t>
  </si>
  <si>
    <t>Показатель 1.1.  Число зарегистрированных пользователей в муниципальных библиотеках</t>
  </si>
  <si>
    <t>тыс. пос</t>
  </si>
  <si>
    <t>Основное  мероприятие 2.1.1. « Обеспечение деятельности (оказание услуг) подведомственных учреждений (организаций), в том числе предоставление муниципальным бюджетным и автономным учреждениям субсидий»</t>
  </si>
  <si>
    <t>Показатель 2.1.1.2. Уровень выполнения параметров, доведенных муниципальным заданием</t>
  </si>
  <si>
    <t>Подпрограмма 3. «Развитие театрального искусства Губкинского городского  округа  на 2014 -2020 годы»</t>
  </si>
  <si>
    <t>Основное мероприятие 3.1.1. «Обеспечение деятельности (оказание услуг) подведомственных учреждений (организаций), в том числе предоставление  муниципальным бюджетным и автономным учреждениям субсидий»</t>
  </si>
  <si>
    <t>тыс. чел</t>
  </si>
  <si>
    <t>Основное мероприятие 3.1.2. «Укрепление материально-технической базы подведомственных учреждений (организаций), в том числе реализация мероприятий за счет субсидии на иные цели предоставляемых муниципальным бюджетным и автономным учреждениям»</t>
  </si>
  <si>
    <t>Подпрограмма 4. «Развитие культурно – досуговой деятельности и народного творчества Губкинского городского округа  на 2014 - 2020 годы»</t>
  </si>
  <si>
    <t>Основное мероприятие 4.1.1. «Обеспечение деятельности (оказание услуг) подведомственных учреждений (организаций), в том числе предоставление муниципальным бюджетным и автономным учреждениям субсидий»</t>
  </si>
  <si>
    <t>Основное   мероприятие  4.1.2. «Государственная поддержка муниципальных учреждений культуры»</t>
  </si>
  <si>
    <t>Основное   мероприятие  4.1.3.«Укрепление материально-технической базы подведомственных учреждений (организаций), в том числе реализация мероприятий за счет субсидии на иные цели предоставляемых муниципальным бюджетным и автономным учреждениям»</t>
  </si>
  <si>
    <t>Основное   мероприятие  4.1.4. «Модернизация культурно – досуговых учреждений»</t>
  </si>
  <si>
    <t>Основное   мероприятие  4.1.5. «Строительство  учреждений культуры»</t>
  </si>
  <si>
    <t>Подпрограмма 5.  «Развитие киноискусства Губкинского городского округа  на 2014 - 2020 годы»</t>
  </si>
  <si>
    <t xml:space="preserve">В связи с  ликвидацией  МБУК «Губкинская киносеть» </t>
  </si>
  <si>
    <t>Основное мероприятие 5.1.1. «Обеспечение деятельности (оказание услуг) подведомственных учреждений (организаций), в том числе предоставление муниципальным бюджетным и автономным учреждениям субсидий»</t>
  </si>
  <si>
    <t>Подпрограмма 6. «Развитие туризма Губкинского городского округа  на 2014 - 2020 годы»</t>
  </si>
  <si>
    <t>Основное   мероприятие 6.1.1. «Мероприятия по событийному туризму»</t>
  </si>
  <si>
    <t>Подпрограмма 7. «Обеспечение реализации муниципальной программы «Развитие культуры, искусства и туризма Губкинского городского округа  на 2014 -2020 годы»</t>
  </si>
  <si>
    <t>Основное  мероприятие 7.1.1. «Обеспечение функций органов местного самоуправления»</t>
  </si>
  <si>
    <t>Основное мероприятие 7.1.2. «Организация бухгалтерского обслуживания учреждений»</t>
  </si>
  <si>
    <t>Основное мероприятие 7.2.1. «Меры социальной поддержки работников муниципальных учреждений культуры, расположенных в сельских населенных  пунктах, рабочих поселках (поселках городского типа)»</t>
  </si>
  <si>
    <t>Основное мероприятие  7.3.1. «Организация административно – хозяйственного обслуживания учреждений»</t>
  </si>
  <si>
    <t>Уровень удовлетворенности граждан, проживающих в сельских местности, условиями жизнедеятельности</t>
  </si>
  <si>
    <t xml:space="preserve">Количество граждан, проживающих в сельской местности, улучшивших жилищные условия </t>
  </si>
  <si>
    <t>Количество молодых семей и молодых специалистов, работающих в сельской местности, проживающих или изъявивших желание проживать в сельской местности, улучшивших жилищные условия</t>
  </si>
  <si>
    <t>Доля обучающихся в общеобразовательных учреждениях сельской местности, требующих капитального ремонта</t>
  </si>
  <si>
    <t>Удовлетворенность сельского населения оказываемыми медицинскими услугами</t>
  </si>
  <si>
    <t>Прирост сельского населения, обеспеченного плоскостными спортивными сооружениями</t>
  </si>
  <si>
    <t>чел</t>
  </si>
  <si>
    <t>Прирост количества культурно-массовых мероприятий</t>
  </si>
  <si>
    <t>Уровень обеспеченности сельского населения питьевой водой</t>
  </si>
  <si>
    <t>Количество созданных рабочих мест на селе</t>
  </si>
  <si>
    <t>мест</t>
  </si>
  <si>
    <t>Количество реализованных проектов местных инициатив граждан, проживающих в сельской местности, получивших грантовую поддержку</t>
  </si>
  <si>
    <t>Основное мероприятие 2.7. Реализация проекта комплексного обустройства площадки под компактную жилищную застройку в сельской местности</t>
  </si>
  <si>
    <t>муниципальная программа реализуется эффективно</t>
  </si>
  <si>
    <t>подпрограмма 1 «Развитие библиотечного дела Губкинского городского округа  на 2014 -2020 годы»</t>
  </si>
  <si>
    <t>подпрограмма 2 «Развитие музейного дела Губкинского городского округа  на 2014 - 2020 годы»</t>
  </si>
  <si>
    <t>подпрограмма 3 «Развитие театрального искусства Губкинского городского  округа  на 2014 -2020 годы»</t>
  </si>
  <si>
    <t>подпрограмма 4 «Развитие культурно - досуговой деятельности и народного творчества Губкинского городского округа  на 2014 - 2020 годы»</t>
  </si>
  <si>
    <t>подпрограмма 5 «Развитие киноискусства Губкинского городского округа  на 2014 - 2020 годы»</t>
  </si>
  <si>
    <t>подпрограмма 6 «Развитие туризма Губкинского городского округа  на 2014 - 2020 годы»</t>
  </si>
  <si>
    <t xml:space="preserve">подпрограмма 7 «Обеспечение реализации муниципальной программы «Развитие культуры, искусства и туризма Губкинского городского округа  на 2014 -2020 годы» </t>
  </si>
  <si>
    <t>Показатель 1.</t>
  </si>
  <si>
    <t xml:space="preserve"> Доля объектов недвижимости, права на которые зарегистрированы, в общем количестве объектов недвижимости, находящихся в муниципальной собственности</t>
  </si>
  <si>
    <t>В Реестре муниципального имущества Губкинского городского округа по состоянию на 01.01.2016 года учтено 1862 объекта недвижимости.</t>
  </si>
  <si>
    <t>Право собственности зарегистрировано за Губкинским городским округом на 1467 объекта недвижимости, не зарегистрировано право на 395 объектов.</t>
  </si>
  <si>
    <t>Показатель 2.</t>
  </si>
  <si>
    <t>Неналоговые доходы  от сдачи в аренду муниципального имущества, зачисляемые в бюджет Губкинского городского округа</t>
  </si>
  <si>
    <t>тыс. руб.</t>
  </si>
  <si>
    <t>Дополнительные доходы получены за  счет дополнительного  вовлечения в арендные отношения неиспользуемого муниципального имущества в количестве 15 (пятнадцати)                объектов</t>
  </si>
  <si>
    <t>Показатель 3.</t>
  </si>
  <si>
    <t>Неналоговые доходы  от приватизации  муниципального имущества, зачисляемые в бюджет Губкинского городского округа</t>
  </si>
  <si>
    <t>Показатель выполнен с увеличением планового показателя в связи с незапланированной продажей муниципального имущества, ранее приобретенного субъектом малого и среднего предпринимательства – арендатором муниципального имущества в рассрочку сроком на   4 года</t>
  </si>
  <si>
    <t>Показатель 4.</t>
  </si>
  <si>
    <t>Неналоговые доходы от сдачи в аренду земельных участков, зачисляемые в бюджет Губкинского городского округа</t>
  </si>
  <si>
    <t>тыс.руб</t>
  </si>
  <si>
    <t>Дополнительно за 4 квартала 2015 г. заключено   634 договора аренды земельных участков.</t>
  </si>
  <si>
    <t>Показатель 5.</t>
  </si>
  <si>
    <t>Неналоговые доходы от продажи земельных участков, зачисляемые в бюджет Губкинского городского округа</t>
  </si>
  <si>
    <t>Согласно обращениям юридических и физических лиц, заключено 34 договора купли-продажи земельных участков, план не выполнен в связи с тем, что работа носит заявительный характер</t>
  </si>
  <si>
    <t>Показатель 6.</t>
  </si>
  <si>
    <t>Доля площади земельных участков, являющихся объектами налогобложения земельным налогом от площади территории Губкинского городского округа</t>
  </si>
  <si>
    <t>Уровень показателя не изменился</t>
  </si>
  <si>
    <t>Показатель 7.</t>
  </si>
  <si>
    <t>Достижение  предусмотренных Программой, подпрограммами значений целевых показателей (индикаторов) в установленные сроки</t>
  </si>
  <si>
    <t xml:space="preserve">Из 17 показателей непосредственного результата муниципальной программы и подпрограмм на 80% и более исполнены 15 </t>
  </si>
  <si>
    <t>Доля объектов недвижимости, права на которые зарегистрированы, в общем количестве объектов недвижимости, находящихся в муниципальной собственности</t>
  </si>
  <si>
    <t>Показатель выполнен с увеличением планового показателя в связи с незапланированной продажей муниципального имущества, ранее приобретенного субъектом малого и среднего предпринимательства – арендатором муниципального имущества в рассрочку сроком на 4 года</t>
  </si>
  <si>
    <t>Подпрограмма1 "Развитие имущественных отношений в Губкинском городском округе на 2014-2020 годы"</t>
  </si>
  <si>
    <t>Уровень выполнения показателей, доведенных муниципальным заданием подведомственному учреждению</t>
  </si>
  <si>
    <t>Плановый показатель изменен при уточнении программы</t>
  </si>
  <si>
    <t>Основное мероприятие 1.2.1.«Обеспечение деятельности (оказание услуг) подведомственных учреждений (организаций), в том числе предоставление муниципальным бюджетным и автономным учреждениям субсидий»</t>
  </si>
  <si>
    <t xml:space="preserve">Показатель 1.2.1.2. </t>
  </si>
  <si>
    <t>Приобретение и сопровождение программного продукта для улучшения обслуживания населения</t>
  </si>
  <si>
    <t>Реализация мероприятия на 2015 год не предусмотрена</t>
  </si>
  <si>
    <t>Основное мероприятие 1.2.2. «Укрепление материально-технической базы подведомственных учреждений (организаций), в том числе реализация мероприятий за счет субсидий на иные цели, предоставляемых муниципальным бюджетным и автономным учреждениям</t>
  </si>
  <si>
    <t>Показатель 1.3.1.1.</t>
  </si>
  <si>
    <t>Количество научно обоснованных проектов бассейнового природопользования</t>
  </si>
  <si>
    <t>Основное мероприятие 1.3.1. «Разработка научно обоснованных проектов бассейнового природопользования»</t>
  </si>
  <si>
    <t xml:space="preserve">Подпрограмма 2: «Развитие земельных  отношений в Губкинском городском округе на 2014-2020 годы»  </t>
  </si>
  <si>
    <t>Согласно обращениям юридических и физических лиц, заключено 34 договора купли-продажи земельных участков</t>
  </si>
  <si>
    <t>Доля площади земельных участков, являющихся объектами налогообложения земельным налогом от площади территории Губкинского городского округа</t>
  </si>
  <si>
    <t>Уровень показателя не изменялся</t>
  </si>
  <si>
    <t>Показатель 2.1.1.1.</t>
  </si>
  <si>
    <t xml:space="preserve">Проведение закупки на оказание услуг по изготовлению межевых планов земельных участков </t>
  </si>
  <si>
    <t>По итогам торгов заключены два муниципальных контракта и три договора на оказание услуг по изготовлению межевых планов земельных участков Губкинского городского округа. По контрактам представлены акты приема-сдачи оказанных услуг по подготовке 42 межевых планов.</t>
  </si>
  <si>
    <t>Показатель 2.1.1.2.</t>
  </si>
  <si>
    <t xml:space="preserve">Проведение закупки на оказание услуг по оценке рыночной стоимости земельных участков </t>
  </si>
  <si>
    <t>Показатель выполнен в полном объеме</t>
  </si>
  <si>
    <t>Показатель 2.1.1.3.</t>
  </si>
  <si>
    <t>Постановка на государственный учет формируемых земельных участков</t>
  </si>
  <si>
    <t>Показатель 2.1.1.4.</t>
  </si>
  <si>
    <t>Предоставление в собственность, аренду либо в постоянное (бессрочное) пользование земельных участков</t>
  </si>
  <si>
    <t>в 16,7 раз</t>
  </si>
  <si>
    <t>Формирование земельных участков проводилось как управлением по использованию муниципальных земель, так и физическими и юридическими лицами</t>
  </si>
  <si>
    <t>Основное  мероприятие 2.1.1. «Мероприятия, направленные на формирование земельных участков и их рыночной оценки»</t>
  </si>
  <si>
    <t>Основное  мероприятие 2.1.2. «Мероприятия в рамках подпрограммы «Развитие земельных отношений в Губкинском городском округе на 2014 -2020 годы"</t>
  </si>
  <si>
    <t>Показатель 2.1.2.1</t>
  </si>
  <si>
    <t>Приобретение векторных цифровых топографических карт в масштабе М 1:10 000 Губкинского района</t>
  </si>
  <si>
    <t xml:space="preserve">Подпрограмма 3 «Обеспечение реализации муниципальной программы «Развитие имущественно-земельных отношений в Губкинском городском округе на 2014-2020 годы»  </t>
  </si>
  <si>
    <t>Показатель 3.1.</t>
  </si>
  <si>
    <t>Достижение предусмотренных Программой, подпрограммами значений целевых показателей (индикаторов) в установленные сроки</t>
  </si>
  <si>
    <t>Основное мероприятие 3.1.1. «Обеспечение функций органов местного самоуправления Губкинского городского округа в сфере развития имуще-ственно-земельных отношений на территории Губкинского городского округа»</t>
  </si>
  <si>
    <t>Показатель 3.1.1.1.</t>
  </si>
  <si>
    <t>Осуществление мероприятий по инвентаризации земельных участков на территории Губкинского городского округа</t>
  </si>
  <si>
    <t>количество проверок</t>
  </si>
  <si>
    <t>Согласно журналу проверок, осуществлено 327 выездных проверки</t>
  </si>
  <si>
    <t>Показатель 3.1.1.2.</t>
  </si>
  <si>
    <t>Осуществление мероприятий по контролю за сохранностью и эффективным использованием имущества Губкинского городского округа</t>
  </si>
  <si>
    <t>Из 25 запланированных проведены фактически 25 проверок</t>
  </si>
  <si>
    <t>Показатель  3.1.1.3.</t>
  </si>
  <si>
    <t>Целевое и эффективное использование выделяемых бюджетных средств</t>
  </si>
  <si>
    <t>При исполнении принятых обязательств особое внимание уделялось целевому и эффективному расходованию выделенных бюджетных средств.</t>
  </si>
  <si>
    <t>Показатель  3.1.1.4.</t>
  </si>
  <si>
    <t>Уровень выполнения показателей муниципальной программы</t>
  </si>
  <si>
    <t>Средний уровень достижения непосредственного результата реализации программы составляет 95,2%</t>
  </si>
  <si>
    <t>Основное мероприятие 3.1.2. «Обеспечение деятельности (оказание услуг) подведомственных учреждений (организаций), в том числе предоставление муниципальным бюджетным и автономным учреждениям субсидий»</t>
  </si>
  <si>
    <t>Показатель  3.1.2.1.</t>
  </si>
  <si>
    <t>Уровень выполнения показателей, доведенных муниципальным заданием подведомственному учреждению, %</t>
  </si>
  <si>
    <t xml:space="preserve">На 2015 год запланированы 2000 единицы муниципального задания. Оказаны услуги по проведению мониторинга и подготовке проектов документов, необходимых для заключения договоров по владению, пользованию и распоряжению муниципальным имуществом и муниципальными землями Губкинского городского округа в количестве 2981 единицы на сумму 7721,3 тыс. рублей с учетом скорректированной  стоимости единицы муниципального задания. </t>
  </si>
  <si>
    <t>Смертность от всех причин</t>
  </si>
  <si>
    <t>случаев на 1 тыс. населения</t>
  </si>
  <si>
    <t>Ожидаемая продолжительность жизни при рождении</t>
  </si>
  <si>
    <t>Соотношение средней заработной платы врачей, имеющих высшее (фармацевтическое) или иное высшее профессиональное образование, предоставляющих медицинские услуги, и средней заработной платы в области (агрегированные значения)</t>
  </si>
  <si>
    <t>Соотношение средней заработной платы среднего медицинского (фармацевтического) персонала (персонала, обеспечивающего предоставление медицинских услуг) и средней заработной платы в области (агрегированные значения)</t>
  </si>
  <si>
    <t>Соотношение средней заработной платы младшего медицинского персонала (персонала, обеспечивающего предоставление медицинских услуг) и средней заработной платы в области (агрегированные значения)</t>
  </si>
  <si>
    <t>Соотношение врачей и среднего медицинского персонала</t>
  </si>
  <si>
    <t>доля</t>
  </si>
  <si>
    <t>1/3</t>
  </si>
  <si>
    <t>Подпрограмма 1 «Обеспечение реализации программы государственных гарантий бесплатного оказания жителям медицинской помощи на 2014-2020 годы»</t>
  </si>
  <si>
    <t>Материнская смертность</t>
  </si>
  <si>
    <t>случаев на 100 тыс. человек, родившихся живыми</t>
  </si>
  <si>
    <t>Младенческая смертность</t>
  </si>
  <si>
    <t>случаев на 1 тыс. человек, родившихся живыми</t>
  </si>
  <si>
    <t>Смертность детей в возрасте от 0 до 17 лет</t>
  </si>
  <si>
    <t>случаев на 10 тыс. чел населения соотв.возраста</t>
  </si>
  <si>
    <t>Смертность от болезней системы кровообращения</t>
  </si>
  <si>
    <t>случаев на 100 тыс. населения</t>
  </si>
  <si>
    <t>Смертность от дорожно-транспортных происшествий</t>
  </si>
  <si>
    <t>Распространенность потребления табака среди взрослого населения</t>
  </si>
  <si>
    <t>Распространенность потребления табака среди детей и подростков</t>
  </si>
  <si>
    <t>Заболеваемость туберкулезом</t>
  </si>
  <si>
    <t>Доля выездов бригад скорой мед.помощи со временем доезда до больного менее 20 минут</t>
  </si>
  <si>
    <t>Основное мероприятие 1.1. Осуществление отдельных государственных полномочий в сфере охраны здоровья населения по обеспечению доступности медицинской помощи и повышению эффективности медицинских услуг</t>
  </si>
  <si>
    <t>Подпрограмма 2           Кадровое обеспечение  муниципального здравоохранения на 2014-2020 годы</t>
  </si>
  <si>
    <t>Уровень обеспечения потребности системы здравоохранения Губкинского городского округа в квалифицированных врачебных кадрах</t>
  </si>
  <si>
    <t>Основное мероприятие 2.1. Обеспечение муниципального здравоохранения врачебными кадрами</t>
  </si>
  <si>
    <t>Обеспеченность врачами</t>
  </si>
  <si>
    <t>численность на 10 тыс.населения</t>
  </si>
  <si>
    <t>Подпрограмма 3 Обеспечение реализации муниципальной программы «Развитие здравоохранения Губкинского городского округа на 2014-2020 годы</t>
  </si>
  <si>
    <t>Уровень удовлетворенности населения Губкинского городского населения медицинской помощью</t>
  </si>
  <si>
    <t>Достижение уровня показателей реализации муниципальной программы "Развитие здравоохранения Губкинского городского округа на 2014-2020 гг" и ее подпрограмм</t>
  </si>
  <si>
    <t>Основное мероприятие 3.1. Организация осуществления отдельных полномочий в сфере охраны здоровья населения</t>
  </si>
  <si>
    <t>Основное мероприятие 1.2."Капитальный ремонт учреждений здравоохранения"</t>
  </si>
  <si>
    <t>Количество введенных объектов в результате капитального ремонта</t>
  </si>
  <si>
    <t>Основное мероприятие 3.2. "Осуществление отдельных государственных полномочий в сфере охраны здоровья населения (организация бухгалтерского обслуживания)"</t>
  </si>
  <si>
    <t>Обеспеченность бухгалтерского учета и контроля за целевым использованием бюджетных средств</t>
  </si>
  <si>
    <t>Подпрограмма"Развитие имущественных отношений в Губкинском городском округе на 2014-2020 гг"</t>
  </si>
  <si>
    <t>Программа реализуется эффективно</t>
  </si>
  <si>
    <t>Подпрограмма"Развитие  земельных отношений в Губкинском городском округе на 2014-2020 гг"</t>
  </si>
  <si>
    <t>Подпрограмма "Обеспечение реализации муниципальной программы "Развитие имущественно-земельных отношений в Губкинском городском округе на 2014-2020 годы</t>
  </si>
  <si>
    <t>8.1.</t>
  </si>
  <si>
    <t>19</t>
  </si>
  <si>
    <t>20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</si>
  <si>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</si>
  <si>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</si>
  <si>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</si>
  <si>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</si>
  <si>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</si>
  <si>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</si>
  <si>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</si>
  <si>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</si>
  <si>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</si>
  <si>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</si>
  <si>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</si>
  <si>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</si>
  <si>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6.2.</t>
  </si>
  <si>
    <t>6.3.</t>
  </si>
  <si>
    <t>6.4.</t>
  </si>
  <si>
    <t>6.5.</t>
  </si>
  <si>
    <t>6.6.</t>
  </si>
  <si>
    <t>8.2.</t>
  </si>
  <si>
    <t>8.3.</t>
  </si>
  <si>
    <t>9.1.</t>
  </si>
  <si>
    <t>9.2.</t>
  </si>
  <si>
    <t>9.3.</t>
  </si>
  <si>
    <t>10.1.</t>
  </si>
  <si>
    <t>10.2.</t>
  </si>
  <si>
    <t>10.3.</t>
  </si>
  <si>
    <t>10.4.</t>
  </si>
  <si>
    <t>10.5.</t>
  </si>
  <si>
    <t>10.6.</t>
  </si>
  <si>
    <t>11.1.</t>
  </si>
  <si>
    <t>11.2.</t>
  </si>
  <si>
    <t>11.3.</t>
  </si>
  <si>
    <t>11.4.</t>
  </si>
  <si>
    <t>12.1.</t>
  </si>
  <si>
    <t>12.2.</t>
  </si>
  <si>
    <t>7</t>
  </si>
  <si>
    <t>13.1.</t>
  </si>
  <si>
    <t>13.2.</t>
  </si>
  <si>
    <t>13.3.</t>
  </si>
  <si>
    <t>14</t>
  </si>
  <si>
    <t>9</t>
  </si>
  <si>
    <t>Основное мероприятие 3.1.2. «Укрепление материально-технической базы подведомственных учреждений (организаций), в том числе реализация мероприятий за счет субсидий на иные цели, предоставляемых муниципальным бюджетным и автономным учреждениям»</t>
  </si>
  <si>
    <t>Приобретение оборудования, шт.</t>
  </si>
  <si>
    <t>В связи с расширением видов деятельности и созданием нового сектора кадастровых работ принято решение о приобретении оборудования для оказания услуг по кадастровой деятельности.</t>
  </si>
  <si>
    <t>Для решения вопросов местного значения в части дорожной деятельности в отношении автомобильных дорог местного значения в границах городского округа и обеспечение безопасности дорожного движения на них и на основании заключения об уязвимости объекта транспортной инфраструктуры (мостового сооружения) по адресу: г. Губкин, ул. Железнодорожная, приобретена система видеонаблюдения для установки на вышеуказанном объекте.</t>
  </si>
  <si>
    <t>1.1.3.</t>
  </si>
  <si>
    <t>1.2.1.</t>
  </si>
  <si>
    <t>1.2.2.</t>
  </si>
  <si>
    <t>1.3.1.</t>
  </si>
  <si>
    <t>1.4.1.</t>
  </si>
  <si>
    <t>1.5.1.</t>
  </si>
  <si>
    <t>3.3.</t>
  </si>
  <si>
    <t>3.2.1.</t>
  </si>
  <si>
    <t>3.3.1.</t>
  </si>
  <si>
    <t>4.2.</t>
  </si>
  <si>
    <t>4.3.</t>
  </si>
  <si>
    <t>4.2.1.</t>
  </si>
  <si>
    <t>4.2.2.</t>
  </si>
  <si>
    <t>1.1.1.1.</t>
  </si>
  <si>
    <t>1.1.2.1.</t>
  </si>
  <si>
    <t>1.1.3.1.</t>
  </si>
  <si>
    <t>1.1.4.1.</t>
  </si>
  <si>
    <t>1.1.5.1.</t>
  </si>
  <si>
    <t>1.1.6.1.</t>
  </si>
  <si>
    <t>1.1.7.1.</t>
  </si>
  <si>
    <t>1.1.8.1.</t>
  </si>
  <si>
    <t>Подпрограмма 1 «Развитие библиотечного дела Губкинского городского округа  на 2014 -2020 годы»</t>
  </si>
  <si>
    <t>1.2.1.1.</t>
  </si>
  <si>
    <t>1.2.3.1.</t>
  </si>
  <si>
    <t xml:space="preserve"> Уровень выполнения пара-метров, доведенных муниципальным заданием </t>
  </si>
  <si>
    <t xml:space="preserve"> Число модельных библиотек </t>
  </si>
  <si>
    <t xml:space="preserve"> 
Количество обращений пользователей к справочно – поисковому аппарату общедоступных библиотек   
</t>
  </si>
  <si>
    <t xml:space="preserve"> Число учреждений</t>
  </si>
  <si>
    <t>1.3.1.1.</t>
  </si>
  <si>
    <t xml:space="preserve"> Количество книжного фонда муниципальных библиотек</t>
  </si>
  <si>
    <t>1.3.2.1.</t>
  </si>
  <si>
    <t>Число документовыдач</t>
  </si>
  <si>
    <t xml:space="preserve">  Число посещений Губкинского краеведческого музея с филиалами</t>
  </si>
  <si>
    <t xml:space="preserve">  Доля охвата населения округа музейными услугами</t>
  </si>
  <si>
    <t xml:space="preserve">  Удельный вес жителей Губкинского городского округа, посещающих театрально – зрелищные мероприятия, в общей численности населения</t>
  </si>
  <si>
    <t xml:space="preserve">  Доля детей, нуждающихся  в получении услуг дошкольного образования  и не обеспеченных данными услугами, в общей численности  детей дошкольного возраста, %</t>
  </si>
  <si>
    <t xml:space="preserve">  Качество знаний обучающихся  общеобразовательных организаций, %</t>
  </si>
  <si>
    <t xml:space="preserve"> Удельный вес численности обучающихся по дополнительным образовательным программам, участвующих в олимпиадах  и конкурсах различного уровня, в общей численности обучающихся по дополнительным образовательным программам, %</t>
  </si>
  <si>
    <t xml:space="preserve">  Удельный вес  детей и подростков, успешно социализированных  в общество сверстников, от общего количества получивших   специализированную помощь, %</t>
  </si>
  <si>
    <t xml:space="preserve">  Охват руководящих и педагогических работников различными формами повышения квалификации, %</t>
  </si>
  <si>
    <t xml:space="preserve"> Доля детей, охваченных  организованным отдыхом и оздоровлением  на базе оздоровительных лагерей   с дневным пребыванием   в организациях, подведомственных управлению образования, в общей численности детей в  общеобразовательных организациях,  %</t>
  </si>
  <si>
    <t xml:space="preserve">  Доля муниципальных  служащих  органов местного самоуправления  городского округа, прошедших обучение, переподготовку, повышение квалификации, от общего количества  муниципальных служащих, %</t>
  </si>
  <si>
    <t xml:space="preserve">  Уровень ежегодного достижения показателей Программы  и ее подпрограмм,  %</t>
  </si>
  <si>
    <t xml:space="preserve"> Доля детей, нуждающихся  в получении услуг дошкольного образования и не обеспеченных данными услугами, в общей численности детей дошкольного возраста,  %</t>
  </si>
  <si>
    <t xml:space="preserve"> Удельный вес воспитанников дошкольных образовательных организаций, обучающихся по программам, соответствующим федеральным государственным образовательным стандартам дошкольного образования, в общей численности воспитанников дошкольных образовательных организаций,  %</t>
  </si>
  <si>
    <t xml:space="preserve">  Доля воспитанников, обеспеченных качественными услугами дошкольного образования, %</t>
  </si>
  <si>
    <t xml:space="preserve"> Соотношение средней заработной платы педагогических работников муниципальных дошкольных образовательных организаций к средней заработной плате организаций общего образования, %</t>
  </si>
  <si>
    <t xml:space="preserve"> Укомплектованность образовательной орагнизации воспитанниками,  %</t>
  </si>
  <si>
    <t xml:space="preserve">  Уровень выполнения  показателей, доведённых муниципальным заданием, %</t>
  </si>
  <si>
    <t xml:space="preserve"> Количество введённых в эксплуатацию объектов  в результате  строительства, реконструкции  и капитального ремонта  дошкольных образовательных организаций</t>
  </si>
  <si>
    <t xml:space="preserve">  Удовлетворенность населения качеством дошкольного образования  от общего числа опрошенных родителей, дети которых посещающих детские дошкольные организации, %</t>
  </si>
  <si>
    <t xml:space="preserve">  Удельный вес численности воспитанников негосударственных дошкольных образовательных организаций в общей численности воспитанников дошкольных образовательных учреждений (организаций), %</t>
  </si>
  <si>
    <t xml:space="preserve"> Доля обучающихся, обеспеченных качественными услугами школьного образования, %</t>
  </si>
  <si>
    <t xml:space="preserve">  Соотношение средней заработной платы педагогических работников общего образования к средней заработной плате субъекта РФ, %</t>
  </si>
  <si>
    <t xml:space="preserve"> Укомплектованность образовательной организации обучающимися, %</t>
  </si>
  <si>
    <t xml:space="preserve"> Уровень выполнения  показателей,  доведённых муниципальным заданием, %</t>
  </si>
  <si>
    <t xml:space="preserve"> Удовлетворенность населения качеством общего образования от общего числа опрошенных родителей, дети которых посещают общеобразовательные организации, %</t>
  </si>
  <si>
    <t xml:space="preserve"> Доля выплаченных расходов по судебным актам от общей суммы расходов, предъявленных по решению судебных актов, %</t>
  </si>
  <si>
    <t xml:space="preserve"> Количество введённых в эксплуатацию объектов  </t>
  </si>
  <si>
    <t xml:space="preserve"> Количество общеобразовательных организаций (в сельской местности), в которых отремонтированы спортивные залы</t>
  </si>
  <si>
    <t xml:space="preserve"> Удельный вес численности детей, занимающихся в спортивных кружках, организованных на базе общеобразовательных организаций, в общей численности обучающихся в общеобразовательных организациях (в сельской местности)</t>
  </si>
  <si>
    <t xml:space="preserve"> Процент освоения  денежных средств, выделенных  на условиях софинансирования</t>
  </si>
  <si>
    <t xml:space="preserve"> Доля обучающихся, обеспеченных качественным горячим питанием,  %</t>
  </si>
  <si>
    <t xml:space="preserve"> Доля образовательных организаций,  в которых имеются современные столовые, %</t>
  </si>
  <si>
    <t xml:space="preserve">  Доля обучающихся общеобразовательных организаций, участвующих в мероприятиях, направленных на формирование здорового образа жизни и культуры питания, %</t>
  </si>
  <si>
    <t xml:space="preserve"> Доля обязательств, взятых регионом по субсидированию первоначального взноса по выданным кредитам, %</t>
  </si>
  <si>
    <t xml:space="preserve">  Доля педагогических работников, получающих вознаграждение за классное руководство,  к общему числу педагогических работников, выполняющих функции классного руководителя, %</t>
  </si>
  <si>
    <t xml:space="preserve"> Доля детей, охваченных дополнительными образовательными программами в орагнизациях дополнительного образования детей, подведомственных управлению образования, в общей численности детей школьного возраста, %</t>
  </si>
  <si>
    <t xml:space="preserve"> Уровень материально-технического обеспечения дополнительного образования детей в соответствии с реализуемыми образовательными программами по направлениям деятельности, %</t>
  </si>
  <si>
    <t>3.4.</t>
  </si>
  <si>
    <t xml:space="preserve"> Охват  детей,  получающих дополнительное образование  в детских школах искусств, подведомственных управлению культуры</t>
  </si>
  <si>
    <t xml:space="preserve"> Сохранение контингента обучающихся в организации дополнительного образования, %</t>
  </si>
  <si>
    <t xml:space="preserve">  Уровень выполнения  показателей,  доведённых муниципальным заданием, %</t>
  </si>
  <si>
    <t xml:space="preserve"> Доля детей, ставших победителями и призерами муниципальных, областных, всероссийских, международных конкурсов, в общей численности детей, участвующих в указанных конкурсах, %</t>
  </si>
  <si>
    <t>Доля детей, включенных в систему выявления, развития одаренных детей, от общей численности обучающихся в общеобразовательных организациях, %</t>
  </si>
  <si>
    <t xml:space="preserve"> Доля школьников, получивших выше  50 % от максимального балла за выполнение олимпиадных работ в ходе регионального этапа всероссийской олимпиады школьников, от общего количества участников,  %</t>
  </si>
  <si>
    <t xml:space="preserve"> Удовлетворенность населения качеством дополнительного образования от общего числа опрошенных родителей, дети которых посещают организации дополнительно образования, %</t>
  </si>
  <si>
    <t xml:space="preserve"> Количество совместных мероприятий,  проведённых  Центром диагностики   и консультирования  с педагогами образовательных учреждений</t>
  </si>
  <si>
    <t xml:space="preserve"> Количество получателей услуги по диагностике и консультированию коррекционно-развивающего и компенсирующего характера, чел.</t>
  </si>
  <si>
    <t>Доля проведённых  индивидуально-ориентированных и коррекционно-развивающих программ с детьми в общем объеме запланированных мероприятий, %</t>
  </si>
  <si>
    <t xml:space="preserve"> Количество проведённых  методических мероприятий для руководителей и педагогов образовательных организаций</t>
  </si>
  <si>
    <t xml:space="preserve"> Охват руководящих и педагогических работников различными формами повышения квалификации, %</t>
  </si>
  <si>
    <t>Удельный вес педагогических и руководящих работников, принявших участие в мероприятиях различного уровня, %</t>
  </si>
  <si>
    <t xml:space="preserve"> Методическая  поддержка педагогических и руководящих работников образовательных организаций, количество получателей </t>
  </si>
  <si>
    <t xml:space="preserve"> Доля педагогических и руководящих работников, прошедших профессиональную подготовку, переподготовку и повышение квалификации, в общей  численности педагогических и руководящих работников, %</t>
  </si>
  <si>
    <t xml:space="preserve"> Доля детей, охваченных  организованным отдыхом и оздоровлением  на базе оздоровительных лагерей   с дневным пребыванием   в учреждениях, подведомственных управлению образования, в общей численности детей в  общеобразовательных организациях,  %</t>
  </si>
  <si>
    <t xml:space="preserve"> Доля детей, охваченных отдыхом и оздоровлением, а также  спортивно-досуговой деятельностью в МБОУ «СОК «Орлёнок», от общего количества школьников, %</t>
  </si>
  <si>
    <t xml:space="preserve"> Доля детей, находящихся в трудной жизненной ситуации, охваченных организованным отдыхом и оздоровлением, в общем количестве выявленных детей, находящихся в трудной жизненной ситуации, %</t>
  </si>
  <si>
    <t xml:space="preserve">  Численность детей школьного возраста, оздоровленных на базе пришкольных лагерей, лагерей труда и отдыха, чел.</t>
  </si>
  <si>
    <t xml:space="preserve"> Численность детей школьного возраста, оздоровленных на базе загородных оздоровительных организаций стационарного типа, чел.</t>
  </si>
  <si>
    <t xml:space="preserve"> Численность отдыхающих МБОУ «СОК «Орлёнок», чел.</t>
  </si>
  <si>
    <t xml:space="preserve"> Доля муниципальных  служащих, должностные обязанности которых содержат утвержденные показатели результативности, %</t>
  </si>
  <si>
    <t xml:space="preserve"> Доля муниципальных  служащих  городского округа, прошедших обучение, переподготовку, повышение квалификации (в процентах от общего количества муниципальных служащих), %</t>
  </si>
  <si>
    <t xml:space="preserve"> Доля муниципальных служащих городского округа, прошедших повышение квалификации по проектному управлению, %</t>
  </si>
  <si>
    <t xml:space="preserve"> Процент проведения профессиональной подготовки, переподготовки и повышения квалификации специалистов в общем объеме запланированных мероприятий, %</t>
  </si>
  <si>
    <t xml:space="preserve"> Процент обслуживания подведомственных образовательных организаций  в рамках организации, ведения бухгалтерского учета в общем количестве подведомственных образовательных организаций, %</t>
  </si>
  <si>
    <t xml:space="preserve"> Процент обслуживания подведомственных образовательных организаций в рамках организации материально-технического снабжения, в общем количестве подведомственных  образовательных организаций, %</t>
  </si>
  <si>
    <t xml:space="preserve"> Доля работников, пользующихся социальной льготой на бесплатную жилую площадь с отоплением и освещением,  от общего количества педагогических работников, претендующих на указанное право, %</t>
  </si>
  <si>
    <t xml:space="preserve"> Доля педагогических работников, пользующихся социальной льготой на бесплатную жилую площадь с отоплением и освещением,  от общего количества педагогических работников, претендующих на указанное право, %</t>
  </si>
  <si>
    <t xml:space="preserve">
Доля молодежи, вовле-ченной в волонтерскую деятельность, деятельность трудовых объединений, студенческих трудовых отрядов, молодежных бирж труда и других форм занятости, %</t>
  </si>
  <si>
    <t xml:space="preserve">
Доля молодежи, охва-ченной мероприятиями по пропаганде здорового обра-за жизни и профилактике негативных явлений,%</t>
  </si>
  <si>
    <t xml:space="preserve">
Доля молодежи, охва-ченной мероприятиями по информационному сопро-вождению, %</t>
  </si>
  <si>
    <t xml:space="preserve">
Доля молодежи, охваченной мероприятиями по патриотическому и духов-но-нравственному воспитанию, %</t>
  </si>
  <si>
    <t xml:space="preserve">
Доля молодежи, охва-ченной мероприятиями по информационному сопровождению, %.</t>
  </si>
  <si>
    <t xml:space="preserve">Посещаемость театрально - зрелищных мероприятий </t>
  </si>
  <si>
    <t xml:space="preserve">  Уровень выполнения параметров, доведенных муниципальным заданием</t>
  </si>
  <si>
    <t xml:space="preserve">  Число посещений культурно – досуговых мероприятий </t>
  </si>
  <si>
    <t xml:space="preserve">   Доля населения, участ-вующего в культурно-досуговых мероприятиях клубных учреждений, от общей численности населения</t>
  </si>
  <si>
    <t>4.1.3.1.</t>
  </si>
  <si>
    <t xml:space="preserve"> Численность модельных домов культуры</t>
  </si>
  <si>
    <t>4.1.4.1.</t>
  </si>
  <si>
    <t xml:space="preserve"> Число  учреждений</t>
  </si>
  <si>
    <t>4.1.5.1.</t>
  </si>
  <si>
    <t>Число  учреждений</t>
  </si>
  <si>
    <t xml:space="preserve"> Количество посещений киносеансов</t>
  </si>
  <si>
    <t xml:space="preserve"> Доля населения, охваченная услугами кинопоказа, от общей численности населения</t>
  </si>
  <si>
    <t xml:space="preserve">  Численность туристского потока</t>
  </si>
  <si>
    <t>6.1.1.2.</t>
  </si>
  <si>
    <t xml:space="preserve">  Доля туристского потока от общей численности населения</t>
  </si>
  <si>
    <t xml:space="preserve">   Уровень удовлетворенности населения Губкинского городского округа качеством предоставления муниципальных услуг в сфере культуры</t>
  </si>
  <si>
    <t xml:space="preserve"> Уровень ежегодного достижения показателей муниципальной программы и ее подпрограмм</t>
  </si>
  <si>
    <t>7.1.1.1.</t>
  </si>
  <si>
    <t xml:space="preserve"> Доля выполненных основных мероприятий муниципальной программы от запланированных</t>
  </si>
  <si>
    <t>7.1.2.1.</t>
  </si>
  <si>
    <t xml:space="preserve"> Количество подведомственных учреждений (организаций) культуры и искусства, в которых организовано ведение бух-галтерского учета в общем количестве подведомственных учреждений культуры и искусства</t>
  </si>
  <si>
    <t>7.2.1.1.</t>
  </si>
  <si>
    <t xml:space="preserve"> Доля специалистов муниципальных учреждений культуры и искусства, проживающих и (или) работающих в сельской местности и имеющих высшее или среднее специальное образование, пользующихся социальной льготой по социальной норме общей площади жилья и нормативах потребления коммунальных услуг</t>
  </si>
  <si>
    <t>7.3.1.1.</t>
  </si>
  <si>
    <t>Процент обслуживания подведомственных культурно - досуговых учреждений (организаций)  в рамках организации материально - технического  обслуживания в общем количестве подведомственных культурно - досуговых учреждений (организаций)</t>
  </si>
  <si>
    <t>1.7.</t>
  </si>
  <si>
    <t>1.8.</t>
  </si>
  <si>
    <t>1.9.</t>
  </si>
  <si>
    <t>1.10.</t>
  </si>
  <si>
    <t xml:space="preserve">
Доля граждан, получающих меры социальной поддержки, в общей численности граждан, обратившихся за получением мер социальной поддержки в соответствии с нормативными правовыми актами Российской Федерации и Белгородской области
</t>
  </si>
  <si>
    <t xml:space="preserve">
Количество социальных услуг, оказанных муниципальными бюджетными учреждениями социального обслуживания населения</t>
  </si>
  <si>
    <t xml:space="preserve">
Соотношение  средней заработной платы социальных работников социальных и средней заработной платы в Белгородской области
</t>
  </si>
  <si>
    <t xml:space="preserve">
Доля детей-сирот, детей, оставшихся без попечения родителей, в общей численности детей в возрасте
0-17 лет
</t>
  </si>
  <si>
    <t xml:space="preserve">
Доля детей, оставшихся без попечения родителей, переданных на воспитание в семьи, в общей численности детей, оставшихся без попечения родителей</t>
  </si>
  <si>
    <t xml:space="preserve">
Доля  многодетных семей, семей, воспитывающих детей-инвалидов, охваченных социально-культурными
мероприятиями, в общем количестве семей данных категории</t>
  </si>
  <si>
    <t xml:space="preserve">
Количество зданий и сооружений, объектов инженерной инфраструктуры, оборудованных с учетом потребностей инвалидов</t>
  </si>
  <si>
    <t xml:space="preserve">
Доля инвалидов, прошедших социально-культурную и социально-средовую реабилитацию, в общем количестве инвалидов</t>
  </si>
  <si>
    <t xml:space="preserve">
Количество построенного или приобретенного на вторичном рынке жилья</t>
  </si>
  <si>
    <t xml:space="preserve">
Обеспечение ежегодного уровня достижения показателей Программы</t>
  </si>
  <si>
    <t>Доля граждан, получающих меры социальной поддержки, в общей численности граждан, обратившихся за получением мер социальной поддержки в соответствии с нормативными правовыми актами Российской Федерации и Белгородской области</t>
  </si>
  <si>
    <t xml:space="preserve">
Количество граждан, получивших услуги по оплате жилищно-коммунальных услуг в денежной форме в соответствии с Федеральным законом от 12.01.1995 г.        № 5-ФЗ «О ветеранах»</t>
  </si>
  <si>
    <t>1.1.1.1.1.</t>
  </si>
  <si>
    <t>1.1.1.2.1.</t>
  </si>
  <si>
    <t xml:space="preserve">
Количество граждан, получивших услуги по оплате жилищно-коммунальных услуг в денежной форме в соответствии  с Федеральным законом от 24.11.1995 г. № 181-ФЗ «О социальной защите инвалидов в Российской Федерации»</t>
  </si>
  <si>
    <t>1.1.1.3.1.</t>
  </si>
  <si>
    <t xml:space="preserve">
Количество граждан, получивших услуги по оплате жилищно-коммунальных услуг в денежной форме в соответствии  с  Федеральным законом от 15.05.1991 г. 
№ 1244-1 «О социальной защите  граждан, подвергшихся воздействию радиации вследствие катастрофы на Чернобыльской АЭС»</t>
  </si>
  <si>
    <t xml:space="preserve">
Количество граждан, получивших услуги по оплате жилищно-коммунальных услуг в денежной форме</t>
  </si>
  <si>
    <t xml:space="preserve">
Количество реабилитированных лиц и лиц, признанных пострадавшими от политических репрессий, получивших услуги по выплате ежемесячных денежных компенсаций расходов по оплате жилищно-коммунальных услуг</t>
  </si>
  <si>
    <t xml:space="preserve">
Количество многодетных семей, получивших услуги по выплате ежемесячных денежных компенсаций расходов по оплате жилищно-коммунальных услуг</t>
  </si>
  <si>
    <t xml:space="preserve">
Количество иных категорий граждан, получивших услуги по выплате ежемесячных денежных компенсаций расходов по оплате жилищно-коммунальных услуг</t>
  </si>
  <si>
    <t xml:space="preserve">
Количество граждан, получивших услуги по выплате адресных субсидий на оплату жилья и коммунальных услуг</t>
  </si>
  <si>
    <t xml:space="preserve">
Количество инвалидов, получивших услуги по выплате компенсаций страховых премий по договорам обязательного страхования гражданской ответственности владельцев транспортных средств</t>
  </si>
  <si>
    <t xml:space="preserve">
Количество лиц, награжденных нагрудным знаком "Почетный донор России", получивших услуги по осуществлению ежегодной денежной выплаты</t>
  </si>
  <si>
    <t>1.1.9.1.</t>
  </si>
  <si>
    <t xml:space="preserve">
Количество Героев Социалистического Труда и полных кавалеров ордена Трудовой Славы, получивших социальную поддержку</t>
  </si>
  <si>
    <t>1.1.10.1.</t>
  </si>
  <si>
    <t xml:space="preserve">
Количество вдов Героев Советского Союза, Героев Российской Федерации и полных кавалеров ордена Славы, Героев Социалистического Труда и полных кавалеров ордена Трудовой Славы, получивших социальную поддержку</t>
  </si>
  <si>
    <t>1.1.11.1.</t>
  </si>
  <si>
    <t xml:space="preserve">
Количество лиц, которым присвоено звание "Почетный гражданин Белгородской области", получивших социальную поддержку</t>
  </si>
  <si>
    <t>1.1.12.1.</t>
  </si>
  <si>
    <t xml:space="preserve">
Количество ветеранов труда, ветеранов военной службы, получивших услуги по оплате ежемесячных денежных выплат</t>
  </si>
  <si>
    <t>1.1.13.1.</t>
  </si>
  <si>
    <t xml:space="preserve">
Количество тружеников тыла, получивших услуги по оплате ежемесячных денежных выплат</t>
  </si>
  <si>
    <t>1.1.14.1.</t>
  </si>
  <si>
    <t xml:space="preserve">
Количество реабилитированных лиц, получивших услуги по оплате ежемесячных денежных выплат</t>
  </si>
  <si>
    <t>1.1.15.1.</t>
  </si>
  <si>
    <t xml:space="preserve">
Количество лиц, признанных пострадавшими от политических репрессий, получивших услуги по оплате ежемесячных денежных выплат</t>
  </si>
  <si>
    <t>1.1.16.1.</t>
  </si>
  <si>
    <t xml:space="preserve">
Количество лиц, родившихся в период с 22 июня 1923 года по 3 сентября 1945 года (Дети войны), получивших услуги по оплате ежемесячных денежных выплат</t>
  </si>
  <si>
    <t>1.1.17.1.</t>
  </si>
  <si>
    <t xml:space="preserve">
Количество ветеранов боевых действий и других категорий военнослужащих,  получивших услуги по выплате субсидий</t>
  </si>
  <si>
    <t>1.1.18.1.</t>
  </si>
  <si>
    <t xml:space="preserve">
Количество многодетных семей,  получивших услуги по выплате субсидий</t>
  </si>
  <si>
    <t>1.1.19.1.</t>
  </si>
  <si>
    <t xml:space="preserve">
Количество обучающихся, получивших меру социальной защиты многодетных семей по обеспечению питанием</t>
  </si>
  <si>
    <t>1.1.19.2.</t>
  </si>
  <si>
    <t xml:space="preserve">
Количество обучающихся, получивших меру социальной защиты многодетных семей по обеспечению льготного проезда детей</t>
  </si>
  <si>
    <t>1.1.19.3.</t>
  </si>
  <si>
    <t xml:space="preserve">
Количество обучающихся, получивших меру социальной защиты многодетных семей по обеспечению школьной формой</t>
  </si>
  <si>
    <t>1.1.20.1.</t>
  </si>
  <si>
    <t xml:space="preserve">
Количество отдельных категорий граждан (инвалидов боевых действий I и II групп, а также членов семей военнослужащих и сотрудников, погибших при исполнении обязанностей военной службы или служебных обязанностей в районах боевых действий; вдов погибших (умерших) ветеранов подразделений особого риска), получивших услуги на выплату ежемесячных пособий</t>
  </si>
  <si>
    <t>1.1.22.1.</t>
  </si>
  <si>
    <t xml:space="preserve">
Количество малоимущих граждан и граждан, оказавшихся в тяжелой жизненной ситуации, получивших услуги на выплату пособий</t>
  </si>
  <si>
    <t>1.1.23.1.</t>
  </si>
  <si>
    <t xml:space="preserve">
Количество граждан, не подлежащих обязательному социальному страхованию на случай временной нетрудоспособности и в связи с материнством, получивших меры социальной поддержки по выплате пособий при рождении ребенка гражданам</t>
  </si>
  <si>
    <t>1.1.24.1.</t>
  </si>
  <si>
    <t xml:space="preserve">
Количество граждан, не подлежащих обязательному социальному страхованию на случай временной нетрудоспособности и в связи с материнством, получивших меры социальной поддержки по выплате пособий по уходу за ребенком до достижения им возраста полутора лет </t>
  </si>
  <si>
    <t>1.1.25.1.</t>
  </si>
  <si>
    <t xml:space="preserve">
Количество граждан, получивших меры социальной поддержки по ежемесячной денежной выплате, назначаемой в случае рождения третьего ребенка или последующих детей до достижения ребенком возраста трех лет</t>
  </si>
  <si>
    <t>1.1.26.1.</t>
  </si>
  <si>
    <t xml:space="preserve">
Количество граждан, имеющих детей, получивших меры социальной поддержки по выплате ежемесячного пособия, </t>
  </si>
  <si>
    <t>1.1.27.1.</t>
  </si>
  <si>
    <t xml:space="preserve">
Количество реализованных проездных билетов на территории Губкинского городского округа</t>
  </si>
  <si>
    <t>1.1.28.1.</t>
  </si>
  <si>
    <t>1.1.28.1.1.</t>
  </si>
  <si>
    <t xml:space="preserve">
Количество реализованных проездных билетов на территории Губкинского городского округа,  </t>
  </si>
  <si>
    <t>1.1.28.1.2.</t>
  </si>
  <si>
    <t xml:space="preserve">
Количество пригородных маршрутов с небольшой интенсивностью пассажиропотока </t>
  </si>
  <si>
    <t>1.1.28.1.3.</t>
  </si>
  <si>
    <t xml:space="preserve">
Количество реализованных проездных билетов  с разовыми социальными проездными талонами за десять процентов стоимости определенным категориям граждан</t>
  </si>
  <si>
    <t>1.1.28.2.1.</t>
  </si>
  <si>
    <t xml:space="preserve">
Количество членов  народной дружины, получающих разовые проездные талоны</t>
  </si>
  <si>
    <t>1.1.29.1.</t>
  </si>
  <si>
    <t xml:space="preserve">
Количество граждан, получивших услуги по выплате пенсии за выслугу лет лицам, замещавшим  муниципальные должности и должности муниципальной службы</t>
  </si>
  <si>
    <t>1.1.30.1.</t>
  </si>
  <si>
    <t xml:space="preserve">
Количество граждан, получивших услуги по выплате ежемесячного пособия Почетным гражданам города Губкина и Губкинского района</t>
  </si>
  <si>
    <t>1.1.31.2.1.</t>
  </si>
  <si>
    <t xml:space="preserve">
Количество ветеранов Великой Отечественной войны,  принявших участие в мероприятиях по проведению празднования 70-летия Победы в Великой Отечественной войне 1941-1945 гг., </t>
  </si>
  <si>
    <t>1.1.31.4.1.</t>
  </si>
  <si>
    <t xml:space="preserve">
Количество инвалидов и ветеранов боевых действий, а также семей военнослужащих (сотрудников), погибших в локальных военных конфликтах, получивших социальную поддержку, принявших участие в мероприятиях,</t>
  </si>
  <si>
    <t>1.1.32.</t>
  </si>
  <si>
    <t xml:space="preserve">
Количество граждан, подвергшихся радиации, получивших пособия и компенсации,</t>
  </si>
  <si>
    <t>1.1.33.</t>
  </si>
  <si>
    <t xml:space="preserve">
Количество семей, родивших третьего и последующих детей, получивших материнский (семейный) капитал,</t>
  </si>
  <si>
    <t>1.1.34.</t>
  </si>
  <si>
    <t xml:space="preserve">
Количество граждан Украины, имеющих статус беженца или получивших временное убежище на территории Российской Федерации и проживающих в жилых помещениях граждан Российской Федерации,  которым оказана адресная финансовая  помощь, </t>
  </si>
  <si>
    <t>1.1.35.</t>
  </si>
  <si>
    <t xml:space="preserve">
Количество неработающих пенсионеров, которым оказана адресная социальная помощь на газификацию домовладений,</t>
  </si>
  <si>
    <t xml:space="preserve">
 Количество  социальных услуг, оказанных муниципальными бюджетными учреждениями социального обслуживания населения </t>
  </si>
  <si>
    <t xml:space="preserve">
Соотношение  средней заработной платы социальных работников и средней заработной платы в Белгородской области</t>
  </si>
  <si>
    <t xml:space="preserve"> Количество социальных услуг, оказанных муниципальными бюджетными учреждениями социального обслуживания населения </t>
  </si>
  <si>
    <t xml:space="preserve">
Уровень выполнения параметров доведенных муниципальных заданий</t>
  </si>
  <si>
    <t>2.1.1.3.</t>
  </si>
  <si>
    <t>Соотношение  средней заработной платы социальных работников и средней заработной платы в Белгородской области,</t>
  </si>
  <si>
    <t xml:space="preserve"> Доля детей-сирот, детей, оставшихся без попечения родителей, в общей численности детей в возрасте 0-17 лет</t>
  </si>
  <si>
    <t xml:space="preserve">  Доля детей, оставшихся без попечения родителей, переданных на воспитание в семьи, в общей численности детей, оставшихся без попечения родителей </t>
  </si>
  <si>
    <t>Доля  многодетных семей, семей, воспитывающих детей-инвалидов, охваченных социально-культурными
мероприятиями, в общем количестве семей данных категорий</t>
  </si>
  <si>
    <t xml:space="preserve">
 Доля детей-сирот, детей, оставшихся без попечения родителей, в общей численности детей в возрасте
0-17 лет
</t>
  </si>
  <si>
    <t xml:space="preserve">
Доля детей, оставшихся без попечения родителей, переданных на воспитание в семьи, в общей численности детей, оставшихся без попечения родителей </t>
  </si>
  <si>
    <t>3.1.1.1.1.</t>
  </si>
  <si>
    <t xml:space="preserve">
Количество граждан, получающих меры социальной поддержки по выплате единовременного пособия при всех формах устройства детей, лишенных родительского попечения, в семью</t>
  </si>
  <si>
    <t>3.1.1.3.1.</t>
  </si>
  <si>
    <t xml:space="preserve">
Количество граждан, получающих меры социальной поддержки на содержание ребенка в семье опекуна и приемной семье, а также вознаграждение, причитающееся приемному родителю</t>
  </si>
  <si>
    <t>3.1.1.4.1.</t>
  </si>
  <si>
    <t xml:space="preserve">
Количество детей-сирот и детей, оставшихся без попечения родителей, получающих меры социальной поддержки в части оплаты за содержание жилых помещений, закрепленных за детьми-сиротами, и капитальный ремонт</t>
  </si>
  <si>
    <t>3.2.1.1.</t>
  </si>
  <si>
    <t xml:space="preserve">
Количество граждан, получивших услугу по выплате  компенсации части родительской платы за присмотр и уход за детьми  в образовательных  организациях, реализующих основную общеобразовательную программу дошкольного образования</t>
  </si>
  <si>
    <t>3.3.1.1.</t>
  </si>
  <si>
    <t xml:space="preserve">  Доля  многодетных семей, семей, воспитывающих детей-инвалидов, охваченных социально-культурными мероприятиями, в общем количестве семей данных категорий</t>
  </si>
  <si>
    <t>3.3.1.1.1.</t>
  </si>
  <si>
    <t xml:space="preserve"> Количество семей, принявших участие в акции «Крепка семья – крепка Россия», в качестве участников,  </t>
  </si>
  <si>
    <t>3.3.1.2.1.</t>
  </si>
  <si>
    <t xml:space="preserve">
Количество женщин, получивших денежную премию при награждении медалью «За материнские заслуги»</t>
  </si>
  <si>
    <t>3.3.1.3.1.</t>
  </si>
  <si>
    <t xml:space="preserve">
Количество семей, принявших участие в проведении  мероприятий, посвященных Дню матери</t>
  </si>
  <si>
    <t>3.3.1.4.1.</t>
  </si>
  <si>
    <t xml:space="preserve">
Количество семей, принявших участие в проведении  мероприятий, посвященных Дню семьи</t>
  </si>
  <si>
    <t>3.3.1.5.1.</t>
  </si>
  <si>
    <t xml:space="preserve">
Количество семей, воспитывающих детей-инвалидов, принявших участие в проекте</t>
  </si>
  <si>
    <t>3.3.1.5.2.</t>
  </si>
  <si>
    <t xml:space="preserve">
Количество замещающих семей, воспитывающих детей-сирот, детей, оставшихся без  попечения родителей</t>
  </si>
  <si>
    <t xml:space="preserve">
Количество зданий и сооружений, объектов инженерной инфраструктуры, оборудованных с учетом потребностей инвалидов </t>
  </si>
  <si>
    <t xml:space="preserve">
Доля инвалидов, прошедших социально-культурную и социально-средовую реабилитацию, в общем количестве инвалидов, </t>
  </si>
  <si>
    <t>4.1.1.1.1.</t>
  </si>
  <si>
    <t xml:space="preserve"> Количество светофорных объектов, оборудованных видеозвуковой сигнализацией</t>
  </si>
  <si>
    <t>4.1.1.2.1.</t>
  </si>
  <si>
    <t>Количество специальных парковок, а также отдельных удобных парковочных мест на общих городских парковках для инвалидов</t>
  </si>
  <si>
    <t>4.1.1.3.1.</t>
  </si>
  <si>
    <t xml:space="preserve"> Количество зданий, оборудованных с учетом нужд инвалидов</t>
  </si>
  <si>
    <t>4.1.1.4.1.</t>
  </si>
  <si>
    <t xml:space="preserve"> Количество автобусов, оснащенных с учетом нужд инвалидов</t>
  </si>
  <si>
    <t xml:space="preserve">
Количество учреждений культуры, оборудованных с учетом нужд инвалидов
</t>
  </si>
  <si>
    <t>4.2.1.1.1</t>
  </si>
  <si>
    <t xml:space="preserve">
Количество инвалидов, получивших технические средства реабилитации</t>
  </si>
  <si>
    <t>4.2.1.2.1.</t>
  </si>
  <si>
    <t xml:space="preserve">
Количество инвалидов, охваченных культурно-досуговыми услугами</t>
  </si>
  <si>
    <t>4.2.1.3.1.</t>
  </si>
  <si>
    <t xml:space="preserve">
Охват детей-инвалидов, нуждающихся в реабилитации с помощью медицинского диагностического и коррекционного оборудования</t>
  </si>
  <si>
    <t>4.2.1.4.1.</t>
  </si>
  <si>
    <t xml:space="preserve">
Количество инвалидов, принявших участие в проведении спартакиады  по доступным для инвалидов видам спорта</t>
  </si>
  <si>
    <t>4.2.1.5.1.</t>
  </si>
  <si>
    <t xml:space="preserve">
Количество инвалидов с нарушениями опорно-двигательного аппарата,  посещающих плавательный бассейн «Дельфин» по льготному абонементу</t>
  </si>
  <si>
    <t>4.2.1.6.1.</t>
  </si>
  <si>
    <t xml:space="preserve">
Количество школьников с особенностями физического развития, участвующих в занятиях по авторской программе в плавательном бассейне «Дельфин»</t>
  </si>
  <si>
    <t>4.2.1.7.1.</t>
  </si>
  <si>
    <t xml:space="preserve">
Количество инвалидов, принявших участие во Всероссийских, областных, межрегиональных творческих конкурсах</t>
  </si>
  <si>
    <t>4.2.1.8.1.</t>
  </si>
  <si>
    <t xml:space="preserve">
Количество инвалидов, принявших участие в фестивалях и конкурсах</t>
  </si>
  <si>
    <t>4.2.1.9.1.</t>
  </si>
  <si>
    <t xml:space="preserve">
Количество общественных организаций, получивших социальный грант</t>
  </si>
  <si>
    <t>4.3.1.1.</t>
  </si>
  <si>
    <t xml:space="preserve">
Количество социально ориентированных некоммерческих организаций, получивших  субсидию из средств бюджета городского округа
</t>
  </si>
  <si>
    <t xml:space="preserve">
Количество построенного или приобретенного на вторичном рынке жилья для обеспечения жилыми помещениями детей-сирот,  детей, 
оставшихся без попечения родителей  и лиц из их числа</t>
  </si>
  <si>
    <t xml:space="preserve"> 
Количество граждан, получивших меру социальной поддержки (безвозмездную субсидию), установленную Федеральным законом от 12 января 1995г. №5-ФЗ «О ветеранах» в соответствии с Указом Президента РФ от 7 мая 2008 года №714 «Об обеспечении жильем ветеранов ВОВ 1941-1945гг.»</t>
  </si>
  <si>
    <t xml:space="preserve">
Количество граждан, получивших меру социальной поддержки (безвозмездную субсидию), установленную федеральными законами от 12 января 1995г. №5-ФЗ «О ветеранах» и от 24 ноября 1995г. №181-ФЗ «О социальной защите инвалидов в РФ»</t>
  </si>
  <si>
    <t xml:space="preserve">
Уровень ежегодного достижения показателей Программы</t>
  </si>
  <si>
    <t xml:space="preserve">
Уровень достижения показателей подпрограммы 3  </t>
  </si>
  <si>
    <t>6.1.3.1.</t>
  </si>
  <si>
    <t xml:space="preserve">Доля граждан, устроенных под опеку, от общего числа граждан </t>
  </si>
  <si>
    <t>6.1.4.1.</t>
  </si>
  <si>
    <t xml:space="preserve">
Доля граждан, получающих ежемесячные денежные компенсации расходов по оплате жилищно-коммунальных услуг, от общей численности граждан, обратившихся за получением ежемесячных денежных компенсаций расходов по оплате жилищно-коммунальных услуг</t>
  </si>
  <si>
    <t>6.1.5.1.</t>
  </si>
  <si>
    <t xml:space="preserve">
Количество граждан, получивших услуги по предоставлению материальной  помощи для погребения</t>
  </si>
  <si>
    <t>Уровень выполнения параметров доведенных муниципальных заданий</t>
  </si>
  <si>
    <t xml:space="preserve"> Доля газетных площадей с информацией о деятельности органов местного самоуправления, в общем объеме тиража</t>
  </si>
  <si>
    <t xml:space="preserve"> Повышение уровня доведенной до сведения жителей Губкинского городского округа информации о социально-экономическом, культурном развитии муниципального образования и его общественной инфраструктуры и иной официальной информации по вопросам жизнедеятельности территории на телевидении «Губкин-ТВ» до 100%.</t>
  </si>
  <si>
    <t xml:space="preserve"> Доля сотрудников   редакций СМИ, принявших участие в творческих профессиональных конкурсах, от общего числа сотрудников</t>
  </si>
  <si>
    <t>Доля территории муниципального образования, охваченной качественным теле- и радиовещанием, от общей площади территории</t>
  </si>
  <si>
    <t>. Количество модернизированных рабочих мест в печатных и электронных СМИ</t>
  </si>
  <si>
    <t>Доля газетных площадей с информацией о деятельности органов местного самоуправления, в общем объеме тиража</t>
  </si>
  <si>
    <t xml:space="preserve"> Уровень доведенной до сведения жителей Губкинского городского округа информации о социально-экономическом и культурном развитии муниципального образования, его общественной инфраструктуры и иной официальной информации по вопросам жизнедеятельности территории на телевидении «Губкин-ТВ»</t>
  </si>
  <si>
    <t xml:space="preserve"> Количество полос формата А3 в еженедельнике «Эфир Губкина» с официальной информацией о деятельности органов местного самоуправления и иной официальной информацией</t>
  </si>
  <si>
    <t xml:space="preserve"> Количество полос формата А3 в приложении «Муниципальный вестник» к газете «Эфир Губкина» с официальной информацией о деятельности органов местного самоуправления и иной официальной информацией</t>
  </si>
  <si>
    <t xml:space="preserve"> Количество минут на телевидении «Губкин-ТВ» с официальной информацией о деятельности органов местного самоуправления и иной официальной информацией</t>
  </si>
  <si>
    <t xml:space="preserve"> Количество полос формата А3 в Губкинской районной общественно-политической газете Белгородской области  «Сельские просторы» с официальной информацией о деятельности органов местного самоуправления и иной 
официальной информацией</t>
  </si>
  <si>
    <t xml:space="preserve"> Количество минут на телевидении ФГУП ВГТРК ГТРК «Белгород» с официальной информацией о деятельности органов местного самоуправления и иной официальной информацией</t>
  </si>
  <si>
    <t>Доля сотрудников   редакций СМИ, принявших участие в творческих профессиональных конкурсах, от общего числа сотрудников</t>
  </si>
  <si>
    <t xml:space="preserve"> Количество проведенных творческих конкурсов, направленных на развитие профессионального мастерства сотрудников редакций СМИ</t>
  </si>
  <si>
    <t>1. Контроль за расходованием энергетических ресурсов.                          2. Применение водосберегающих перлаторов</t>
  </si>
  <si>
    <t>Отсутствие нужного количества обучаемых человек, в связи с оптимизацией сети учреждений социальной сферы</t>
  </si>
  <si>
    <t xml:space="preserve">                              Протяженность построенных (реконструированных) подъездных дорог к сельским населенным пунктам</t>
  </si>
  <si>
    <t xml:space="preserve">                                                    Протяженность капитально отремонтированных дорог по  населенным пунктам</t>
  </si>
  <si>
    <t xml:space="preserve">                                        Доля площади убираемой территории в общей площади, подлежащей уборке</t>
  </si>
  <si>
    <t xml:space="preserve">  Доля механизированной уборки в общем объеме работ по содер-жанию улично-дорожной сети</t>
  </si>
  <si>
    <t>Количество капитально отремонтированных дворовых территорий и проездов к дворовым территориям многоквартирных домов</t>
  </si>
  <si>
    <t>Протяженность построенных (реконструированных) подъездных дорог к сельским населенным пунктам</t>
  </si>
  <si>
    <t xml:space="preserve">                                        Протяженность построенных (реконструированных) подъездных дорог к сельским населенным пунктам</t>
  </si>
  <si>
    <t xml:space="preserve"> Протяженность капитально отремонтированных дорог по  населенным пунктам</t>
  </si>
  <si>
    <t>. Протяженность капитально отремонтированных дорог по  населенным пунктам</t>
  </si>
  <si>
    <t xml:space="preserve"> Протяженность капитально отремонтированных дорог в                    г. Губкине</t>
  </si>
  <si>
    <t xml:space="preserve">  Доля площади убираемой территории в общей площади, подлежащей уборке</t>
  </si>
  <si>
    <t xml:space="preserve">  Доля механизированной уборки в общем объеме работ по содержа-нию улично-дорожной сети</t>
  </si>
  <si>
    <t xml:space="preserve">                                                                                 Доля площади убираемой территории в общей площади, подлежащей уборке</t>
  </si>
  <si>
    <t xml:space="preserve">   Количество капитально отремонтированных дворовых территорий и проездов к дворовым территориям многоквартирных домов                                     </t>
  </si>
  <si>
    <t xml:space="preserve"> Количество капитально отремонтированных дворовых территорий и проездов к дворовым территориям многоквартирных домов                                     </t>
  </si>
  <si>
    <r>
      <t xml:space="preserve">Количество </t>
    </r>
    <r>
      <rPr>
        <sz val="12"/>
        <rFont val="Times New Roman"/>
        <family val="1"/>
      </rPr>
      <t>материалов,</t>
    </r>
    <r>
      <rPr>
        <sz val="12"/>
        <color indexed="8"/>
        <rFont val="Times New Roman"/>
        <family val="1"/>
      </rPr>
      <t xml:space="preserve"> размещенных на официальном сайте органов местного самоуправления Губкинского городского округа, шт.</t>
    </r>
  </si>
  <si>
    <t>1.2.1.2.</t>
  </si>
  <si>
    <t>2.3.</t>
  </si>
  <si>
    <t>2.1.1.4.</t>
  </si>
  <si>
    <t>3.1.1.4.</t>
  </si>
  <si>
    <t>2.3.1.</t>
  </si>
  <si>
    <t>2.4.1.</t>
  </si>
  <si>
    <t>2.5.1.</t>
  </si>
  <si>
    <t>2.6.1.</t>
  </si>
  <si>
    <t>2.7.1.</t>
  </si>
  <si>
    <r>
      <t xml:space="preserve">Расчет показателя: </t>
    </r>
    <r>
      <rPr>
        <sz val="12"/>
        <rFont val="Times New Roman"/>
        <family val="1"/>
      </rPr>
      <t>5140 (общее количество детей, которые учатся на 4 и 5): 8360 (общее количество детей, которые подлежат оцениванию)=61,5</t>
    </r>
  </si>
  <si>
    <r>
      <t xml:space="preserve">Расчет показателя: </t>
    </r>
    <r>
      <rPr>
        <sz val="12"/>
        <color indexed="8"/>
        <rFont val="Times New Roman"/>
        <family val="1"/>
      </rPr>
      <t>6176 (количество обучающихся, которые приняли участие в конкурсах):10033 (общее количество обучающихся по дополнительным образовательным программам)=61,6</t>
    </r>
  </si>
  <si>
    <r>
      <t>Расчет показателя:</t>
    </r>
    <r>
      <rPr>
        <sz val="12"/>
        <color indexed="8"/>
        <rFont val="Times New Roman"/>
        <family val="1"/>
      </rPr>
      <t xml:space="preserve"> 1400 (количество детей и подростков, которые успешно социализированы): 1678(общее количесвто детей и подростков, которые прошли через программы специализировааной помощи)=83,4</t>
    </r>
  </si>
  <si>
    <r>
      <t>Расчет показателя:</t>
    </r>
    <r>
      <rPr>
        <sz val="12"/>
        <color indexed="8"/>
        <rFont val="Times New Roman"/>
        <family val="1"/>
      </rPr>
      <t xml:space="preserve"> 1610 (охвачено работников различными формами повышения квалификации):1771 (общее количество руководящих и педагогических работников)=91</t>
    </r>
  </si>
  <si>
    <r>
      <t>Расчет показателя:</t>
    </r>
    <r>
      <rPr>
        <sz val="12"/>
        <color indexed="8"/>
        <rFont val="Times New Roman"/>
        <family val="1"/>
      </rPr>
      <t xml:space="preserve"> 8622 (детей, охваченных  организованным отдыхом и оздоровлением):9789 (общее количество детей без обучающихся 11 классов и надомников)=88,1</t>
    </r>
  </si>
  <si>
    <r>
      <t>Расчет показателя:</t>
    </r>
    <r>
      <rPr>
        <sz val="12"/>
        <color indexed="8"/>
        <rFont val="Times New Roman"/>
        <family val="1"/>
      </rPr>
      <t xml:space="preserve"> 167 (количество муниципальных служащих, которые прошли обучение, в том числе корпоративное):343 (общее количество муниципальных служащих)=48,7</t>
    </r>
  </si>
  <si>
    <r>
      <t>Расчет показателя:</t>
    </r>
    <r>
      <rPr>
        <sz val="12"/>
        <rFont val="Times New Roman"/>
        <family val="1"/>
      </rPr>
      <t xml:space="preserve"> 21167.5 (средняя заработная плата педагогических работников): 21057.0 (средняя заработная плата работников организаций общего образования)=100.5</t>
    </r>
  </si>
  <si>
    <r>
      <t>Расчет показателя:</t>
    </r>
    <r>
      <rPr>
        <sz val="12"/>
        <rFont val="Times New Roman"/>
        <family val="1"/>
      </rPr>
      <t xml:space="preserve"> 32 (количество школ с современными условиями): 35 (общее количество школ)= 91,4</t>
    </r>
  </si>
  <si>
    <r>
      <t xml:space="preserve">Расчет показателя: </t>
    </r>
    <r>
      <rPr>
        <sz val="12"/>
        <rFont val="Times New Roman"/>
        <family val="1"/>
      </rPr>
      <t>511(общее количество педагогических работников общеобразовательных орагнизаций) : 89 (количество педагогических работников, охваченных мерами социальной поддержки в виде выплат за классное руководство и выплат по ипотечному кредиту)=57.5</t>
    </r>
  </si>
  <si>
    <r>
      <t>Расчет показателя:</t>
    </r>
    <r>
      <rPr>
        <sz val="12"/>
        <rFont val="Times New Roman"/>
        <family val="1"/>
      </rPr>
      <t xml:space="preserve"> 26397.8 (средняя заработная плата педагогических работников): 26116.0 (средняя заработная плата работников организаций общего образования)=101.1</t>
    </r>
  </si>
  <si>
    <r>
      <t>Расчет показателя:</t>
    </r>
    <r>
      <rPr>
        <sz val="12"/>
        <rFont val="Times New Roman"/>
        <family val="1"/>
      </rPr>
      <t xml:space="preserve"> 33 (количество образовательных организаций с современными столовыми):34 (общее количество образовательных организаций за исключением СОШ №18)=97</t>
    </r>
  </si>
  <si>
    <r>
      <t>Расчет показателя:</t>
    </r>
    <r>
      <rPr>
        <sz val="12"/>
        <rFont val="Times New Roman"/>
        <family val="1"/>
      </rPr>
      <t xml:space="preserve"> 8585 (общее количество обучающихся задействовано в мероприятиях):10049 (общее количество обучающихся)=85,4</t>
    </r>
  </si>
  <si>
    <r>
      <t>Расчет показателя:</t>
    </r>
    <r>
      <rPr>
        <sz val="12"/>
        <rFont val="Times New Roman"/>
        <family val="1"/>
      </rPr>
      <t xml:space="preserve"> 111,5тыс.руб. (выделено бюджетом):111,5 тыс.руб. (выплачено обязательств)=100%</t>
    </r>
  </si>
  <si>
    <r>
      <t>Расчет показателя:</t>
    </r>
    <r>
      <rPr>
        <sz val="12"/>
        <rFont val="Times New Roman"/>
        <family val="1"/>
      </rPr>
      <t xml:space="preserve"> 511(число педагогических работников, выполняющих функции классного руководителя):511 (педагогические работники, получающие вознаграждение за классное руководство)=100%</t>
    </r>
  </si>
  <si>
    <r>
      <t>Расчет показателя:</t>
    </r>
    <r>
      <rPr>
        <sz val="12"/>
        <color indexed="8"/>
        <rFont val="Times New Roman"/>
        <family val="1"/>
      </rPr>
      <t xml:space="preserve"> 10033 (общее количество детей в организациях дополнительного образования):10049 (общее количество детей школьного возраста)=99,8</t>
    </r>
  </si>
  <si>
    <r>
      <t>Расчет показателя:</t>
    </r>
    <r>
      <rPr>
        <sz val="12"/>
        <color indexed="8"/>
        <rFont val="Times New Roman"/>
        <family val="1"/>
      </rPr>
      <t xml:space="preserve"> 6176 (количество обучающихся, которые приняли участие в конкурсах):10033 (общее количество детей в организациях дополнительного образования)=61,6 </t>
    </r>
  </si>
  <si>
    <r>
      <t>Расчет показателя:</t>
    </r>
    <r>
      <rPr>
        <sz val="12"/>
        <rFont val="Times New Roman"/>
        <family val="1"/>
      </rPr>
      <t xml:space="preserve"> 626 (количество детей, ставших победителями и призерами муниципальных, областных, всероссийских, международных конкурсов): 6176 (общая численность детей, участвующих в указанных конкурсах)=10.1</t>
    </r>
  </si>
  <si>
    <r>
      <t>Расчет показателя:</t>
    </r>
    <r>
      <rPr>
        <sz val="12"/>
        <rFont val="Times New Roman"/>
        <family val="1"/>
      </rPr>
      <t xml:space="preserve"> 1120 (количество детей, включенных в систему выявления, развития одаренных детей):10049 (общая численность обучающихся)=11,1</t>
    </r>
  </si>
  <si>
    <r>
      <t>Расчет показателя:</t>
    </r>
    <r>
      <rPr>
        <sz val="12"/>
        <rFont val="Times New Roman"/>
        <family val="1"/>
      </rPr>
      <t xml:space="preserve"> 4 (школьника, получивших выше  50 % от максимального балла за выполнение олимпиадных работ в ходе регионального этапа всероссийской олимпиады школьников):53 (общая численность школьников, которые приняли участие в региональном этапе)=7,5</t>
    </r>
  </si>
  <si>
    <r>
      <t>Расчет показателя:</t>
    </r>
    <r>
      <rPr>
        <sz val="12"/>
        <color indexed="8"/>
        <rFont val="Times New Roman"/>
        <family val="1"/>
      </rPr>
      <t xml:space="preserve"> 19 (проведено фактически за 2015 год): 18(планировалось провести в 2015 году)=105,6%</t>
    </r>
  </si>
  <si>
    <r>
      <t>Расчет показателя:</t>
    </r>
    <r>
      <rPr>
        <sz val="12"/>
        <color indexed="8"/>
        <rFont val="Times New Roman"/>
        <family val="1"/>
      </rPr>
      <t xml:space="preserve"> 65 (проведено фактически за 2015 год): 62 (планировалось провести в 2015 году)=104,8%</t>
    </r>
  </si>
  <si>
    <r>
      <t>Расчет показателя:</t>
    </r>
    <r>
      <rPr>
        <sz val="12"/>
        <color indexed="8"/>
        <rFont val="Times New Roman"/>
        <family val="1"/>
      </rPr>
      <t xml:space="preserve"> 1610 (количество работников, охваченнных различными формами повышения квалификации): 1771 (общее количество руководящих и педагогических работников)=91</t>
    </r>
  </si>
  <si>
    <r>
      <t>Расчет показателя:</t>
    </r>
    <r>
      <rPr>
        <sz val="12"/>
        <color indexed="8"/>
        <rFont val="Times New Roman"/>
        <family val="1"/>
      </rPr>
      <t xml:space="preserve">  712 (численность работников, принявших участие в мероприятиях различного уровня):1771 (общее количество руководящих и педагогических работников)=40.2</t>
    </r>
  </si>
  <si>
    <r>
      <t xml:space="preserve">Из общего числа педагогических  и руководящих работников - 1771 человек подготовку прошли 647 человек, из них 240 человек прошли дистанционное обучение в АНО "Санкт-Петербургский центр дополнительного профессионального образования" и 407 человек прошли профессиональную подготовку, переподготовку и повышение квалификации в Белгороде (в том числе 120 человек выездные курсы). В 2015 году планировалось обучить в г. Белгород 559 человек, но ОГАОУ ДПО «Белгородский институт развития образования» не выполнил в полном объеме заявку на обучение, что привело к невыполнению данного показателя. </t>
    </r>
    <r>
      <rPr>
        <b/>
        <sz val="12"/>
        <rFont val="Times New Roman"/>
        <family val="1"/>
      </rPr>
      <t xml:space="preserve">Расчет показателя: </t>
    </r>
    <r>
      <rPr>
        <sz val="12"/>
        <rFont val="Times New Roman"/>
        <family val="1"/>
      </rPr>
      <t>647(общее количество человек, которые прошли курсы, в том числе дистанционно):1771(общее количество руководящих и педагогических работников)=36,3</t>
    </r>
  </si>
  <si>
    <r>
      <t>Расчет показателя:</t>
    </r>
    <r>
      <rPr>
        <sz val="12"/>
        <color indexed="8"/>
        <rFont val="Times New Roman"/>
        <family val="1"/>
      </rPr>
      <t xml:space="preserve"> 8622 (численность детей, охваченных  организованным отдыхом и оздоровлением):9789 (общее количество детей без 11 классов и надомников)=88,1</t>
    </r>
  </si>
  <si>
    <r>
      <t>Расчет показателя:</t>
    </r>
    <r>
      <rPr>
        <sz val="12"/>
        <color indexed="8"/>
        <rFont val="Times New Roman"/>
        <family val="1"/>
      </rPr>
      <t xml:space="preserve"> 4132 (количество детей, которые прошли через отдых и программы оздоровления):10049 (общее количество детей)=41,1</t>
    </r>
  </si>
  <si>
    <r>
      <t xml:space="preserve">Расчет показателя: </t>
    </r>
    <r>
      <rPr>
        <sz val="12"/>
        <color indexed="8"/>
        <rFont val="Times New Roman"/>
        <family val="1"/>
      </rPr>
      <t>2654 (численность детей, находящихся в трудной жизненной ситуации, охваченных организованным отдыхом и оздоровлением):3790 (общее количество детей, находящихся в трудной жизненной ситуации) =70</t>
    </r>
  </si>
  <si>
    <r>
      <t>Расчет показателя:</t>
    </r>
    <r>
      <rPr>
        <sz val="12"/>
        <color indexed="8"/>
        <rFont val="Times New Roman"/>
        <family val="1"/>
      </rPr>
      <t xml:space="preserve"> 8622 (численность детей охваченных отдыхом в 2015 году): 8550(численность детей планируемых к охвату отдыхом в 2015 году)=100,8%</t>
    </r>
  </si>
  <si>
    <r>
      <t>Расчет показателя:</t>
    </r>
    <r>
      <rPr>
        <sz val="12"/>
        <color indexed="8"/>
        <rFont val="Times New Roman"/>
        <family val="1"/>
      </rPr>
      <t xml:space="preserve"> 676 (численность детей охваченных отдыхом в 2015 году): 576(численность детей планируемых к охвату отдыхом в 2015 году)=117,4% </t>
    </r>
  </si>
  <si>
    <r>
      <t>Расчет показателя:</t>
    </r>
    <r>
      <rPr>
        <sz val="12"/>
        <color indexed="8"/>
        <rFont val="Times New Roman"/>
        <family val="1"/>
      </rPr>
      <t xml:space="preserve"> 2778(численность детей отдыхающих в 2015 году): 1550(численность детей планируемых к отдыху в 2015 году)=179,2% </t>
    </r>
  </si>
  <si>
    <r>
      <t xml:space="preserve">Расчет показателя: </t>
    </r>
    <r>
      <rPr>
        <sz val="12"/>
        <color indexed="8"/>
        <rFont val="Times New Roman"/>
        <family val="1"/>
      </rPr>
      <t>186 (количество муниципальных служащих, прошедших повышение квалификации по проектному управлению):343 (общее количество муниципальных служащих)=54,2</t>
    </r>
  </si>
  <si>
    <r>
      <t>Расчет показателя:</t>
    </r>
    <r>
      <rPr>
        <sz val="12"/>
        <color indexed="8"/>
        <rFont val="Times New Roman"/>
        <family val="1"/>
      </rPr>
      <t xml:space="preserve"> 90 (кол-во обслуживаемых учреждений (организаций подведомственных УО): 90 ( общее кол-во обслуживаемых учреждений (организаций подведомственных УО)=100% </t>
    </r>
  </si>
  <si>
    <r>
      <t>Расчет показателя:</t>
    </r>
    <r>
      <rPr>
        <sz val="12"/>
        <color indexed="8"/>
        <rFont val="Times New Roman"/>
        <family val="1"/>
      </rPr>
      <t xml:space="preserve"> 90 (кол-во обслуживаемых учреждений (организаций подведомственных УО): 90 (общее кол-во обслуживаемых учреждений (организаций подведомственных УО)=100% </t>
    </r>
  </si>
  <si>
    <r>
      <t>Расчет показателя:</t>
    </r>
    <r>
      <rPr>
        <sz val="12"/>
        <color indexed="8"/>
        <rFont val="Times New Roman"/>
        <family val="1"/>
      </rPr>
      <t xml:space="preserve"> 17(численность работников (медики, библиотекари) работающих и  проживающих на селе, пользующихся социальной льготой на бесплатную жилую площадь с отоплением и освещением): 17(общее количество педагогических работников, претендующих на указанное право)=117,4% </t>
    </r>
  </si>
  <si>
    <r>
      <t>Расчет показателя:</t>
    </r>
    <r>
      <rPr>
        <sz val="12"/>
        <color indexed="8"/>
        <rFont val="Times New Roman"/>
        <family val="1"/>
      </rPr>
      <t xml:space="preserve"> 601(численность педагогических работников работающих и проживающих на селе, пользующихся социальной льготой на бесплатную жилую площадь с отоплением и освещением): 601(общее количество педагогических работников, претендующих на указанное право)=117,4% </t>
    </r>
  </si>
  <si>
    <t>Не достаточно высокий результат выполнения из-за перехода с 01.01.2015г. на 3-х уравневую сис-му обслуживания, согл. 442-ФЗ, в связи с проведением мероприятий по оптимизации была проведена ликвидация трех отделений Скороднянского дома интерната с 01.07.2015</t>
  </si>
  <si>
    <t>За счет удорожания тарифов на платн. усл. было получено и направлено большее кол-во средств на повышение з/пл.соц.раб.</t>
  </si>
  <si>
    <t>Исполнение предусматривается в III - IV квартале  2015 г., по мере проведеия мероприятий</t>
  </si>
  <si>
    <t>В связи с отимизацией денежных средств по показателю 4.1.1.1.</t>
  </si>
  <si>
    <t>Приобретении жилья за счет средст из федерального и областного бюджетов в соответствии с постановлением Правит-ва Белгородской обл.№332-пп от 07.09.2015 о увеличении лимитов бюджетных ассигнований Губкинскому город. округу</t>
  </si>
  <si>
    <t>В связи с перевыполнением плана показателя 9</t>
  </si>
  <si>
    <t>Участвовало больше, чем планировалось т.к. проходят по заявит-ой форме</t>
  </si>
  <si>
    <t>Проходят по заявительной форме на крнкурсной основе</t>
  </si>
  <si>
    <t>Приобретение жилья за счет средст из федерального и областного бюджетов в соответствии с постановлением Правит-ва Белгородской обл.№332-пп от 07.09.2015 о увеличении лимитов бюджетных ассигнований Губкинскому город. округу</t>
  </si>
  <si>
    <t>В связи с увеличением бюджетных ассигнований в соответ-и с постановление Правит-ва Белгородской обл.№332-пп от 07.09.2015</t>
  </si>
  <si>
    <t>Исполнено в 1-ом    полугодии</t>
  </si>
  <si>
    <t>Высокий % данного показателя за счет перевыполнения плана по показателю 5.1</t>
  </si>
  <si>
    <t>Подпрограмма 2              Социальное обслуживание населения</t>
  </si>
  <si>
    <t>Подпрограмма 3                      Социальная поддержка семьи и детей</t>
  </si>
  <si>
    <t xml:space="preserve"> Подпрограмма 4                           Доступная среда для инвалидов и маломобильных групп населения </t>
  </si>
  <si>
    <t>Подпрограмма 5                  Обеспечение жильем отдельных категорий граждан</t>
  </si>
  <si>
    <t xml:space="preserve">Подпрограмма 6 Обеспечение реализации муниципальной программы «Социальная поддержка граждан в Губкинском городском округе»
на 2014-2020 годы </t>
  </si>
  <si>
    <t>6.Муниципальная программа Социальная поддержка граждан в Губкинском городском округе на 2014-2020 годы</t>
  </si>
  <si>
    <t>7.Муниципальная программа «Развитие физической культуры и спорта в Губкинском городском округе на 2014-2020 годы»</t>
  </si>
  <si>
    <t>8.Муниципальная программа «Обеспечение населения Губкинского городского округа информацией о деятельности органов местного самоуправления в печатных и электронных  средствах массовой информации  на 2014-2020 годы»</t>
  </si>
  <si>
    <t>9.Муниципальная программа «Развитие экономического потенциала и формирование  благоприятного предпринимательского  климата в  Губкинском городском округе на 2014-2020 годы"</t>
  </si>
  <si>
    <t>10.Муниципальная программа «Обеспечение доступным и комфортным жильем и коммунальными услугами жителей Губкинского городского округа на 2014-2020 годы»</t>
  </si>
  <si>
    <t>11.Муниципальная программа «Развитие автомобильных дорог общего пользования местного значения Губкинского городского округа на 2014-2020 годы»</t>
  </si>
  <si>
    <t>12.Муниципальная программа «Развитие информационного общества в Губкинском городском округе на 2014 - 2020 годы»</t>
  </si>
  <si>
    <t>Подпрограмма 1. «Создание условий для развития информационного общества в Губкинском городском округе на 2014-2020 годы».</t>
  </si>
  <si>
    <t>Подпрограмма 2. «Повышение качества и доступности государственных и муниципальных услуг»</t>
  </si>
  <si>
    <t>13.Муниципальная программа  "Развитие имущественно-земельных отношений в Губкинском городском округе на 2014-2020 годы"</t>
  </si>
  <si>
    <t>14.Муниципальная программа «Устойчивое развитие сельских населенных пунктов Губкинского городского округа на 2014-2020 годы»</t>
  </si>
  <si>
    <t xml:space="preserve">Данный показатель  уменьшился на 17,6%, в связи с уменьшением численности населения по сравнению с 2014 годом  и увеличением числа преступлений  с 955 до  1120. </t>
  </si>
  <si>
    <t xml:space="preserve"> Из-за естесственной убыли получателей данной выплаты</t>
  </si>
  <si>
    <t xml:space="preserve"> Из-за естесственной убыли получателей данной выплаты, которые являются участниками ВОВ</t>
  </si>
  <si>
    <t>2.4.</t>
  </si>
  <si>
    <t>2.5.</t>
  </si>
  <si>
    <t>2.6.</t>
  </si>
  <si>
    <t>2.7.</t>
  </si>
  <si>
    <t>2.8.</t>
  </si>
  <si>
    <t>4.4.</t>
  </si>
  <si>
    <t>4.5.</t>
  </si>
  <si>
    <t>4.6.</t>
  </si>
  <si>
    <t>4.7.</t>
  </si>
  <si>
    <t>7.4.</t>
  </si>
  <si>
    <t>Основное мероприятие "Обеспечение деятельности (оказание услуг) подведомственных учреждений (организаций), в том числе  предоставление муниципальным бюджетным и автономным учреждениям субсидий"</t>
  </si>
  <si>
    <t>Основное мероприятие «Поддержание в готовности сил и средств добровольной пожарной охраны, обеспечение первичных мер пожарной безопасности»</t>
  </si>
  <si>
    <t>Основное мероприятие "Обеспечение реализации прав граждан на получение общедоступного и бесплатного дошкольного образования в муниципальных и негосударственных дошкольных образовательных организациях"</t>
  </si>
  <si>
    <t>Основное мероприятие " Укрепление материально-технической базы подведомственных учреждений (организаций), в том числе реализация мероприятий за счет субсидий на иные цели,  предоставляемых муниципальным бюджетным и автономным учреждениям"</t>
  </si>
  <si>
    <t>Основное мероприятие "Поддержка альтернативных форм предоставления дошкольного образования"</t>
  </si>
  <si>
    <t>Основное мероприятие "Обеспечение реализации прав граждан на получение общедоступного и бесплатного образования в рамках государственного стандарта общего образования"</t>
  </si>
  <si>
    <t>Основное мероприятие "Обеспечение деятельности (оказание услуг) подведомственных учреждений (организаций), в том числе  предоставление муниципальным бюджетным и автономным учреждениям субсидийгосударственного стандарта общего образования"</t>
  </si>
  <si>
    <t>Основное мероприятие "Укрепление материально-технической базы подведомственных учреждений (организаций), в том числе реализация мероприятий за счет субсидий на иные цели,  предоставляемых муниципальным бюджетным и автономным учреждениям государственного стандарта общего образования"</t>
  </si>
  <si>
    <t>Основное мероприятие "Реконструкция  и капитальный ремонт  общеобразовательных учреждений"</t>
  </si>
  <si>
    <t>Основное мероприятие "Создание в общеобразовательных организациях, расположенных в сельской местности, условий для занятий физической культурой и спортом"</t>
  </si>
  <si>
    <t>Основное мероприятие  "Софинансирование капитального ремонта объктов муниципальной собственности"</t>
  </si>
  <si>
    <t>Основное мероприятие "Мероприятия по созданию условий для сохранения и укрепления здоровья детей и подростков, а также формирования у них культуры питания"</t>
  </si>
  <si>
    <t>Основное мероприятие "Возмещение части затрат в связи с предоставлением учителям общеобразовательных учреждений ипотечного кредита"</t>
  </si>
  <si>
    <t>Основное мероприятие "Выплата ежемесячного денежного вознаграждения за классное руководство"</t>
  </si>
  <si>
    <t>Основное мероприятие "Мероприятия по выявлению, развитию и поддержке одаренных детей"</t>
  </si>
  <si>
    <t>Основное мероприятие "Укрепление материально-технической базы подведомственных учреждений (организаций), в том числе реализация мероприятий за счет субсидий на иные цели,  предоставляемых муниципальным бюджетным и автономным учреждениям"</t>
  </si>
  <si>
    <t>Основное мероприятие "Профессиональная подготовка, переподготовка и повышение квалификации"</t>
  </si>
  <si>
    <t>Основное мероприятие "Субсидии на мероприятия по проведению оздоровительной кампании детей"</t>
  </si>
  <si>
    <t>Основное мероприятие "Мероприятия по проведению оздоровительной кампании детей  в  лагерях с дневным пребыванием и лагерях труда и отдыха"</t>
  </si>
  <si>
    <t>Основное мероприятие "Мероприятия по проведению  оздоровительной кампании детей на базе загородных оздоровительных учреждений стационарного типа"</t>
  </si>
  <si>
    <t>Основное мероприятие "Обеспечение функций органов местного самоуправления"</t>
  </si>
  <si>
    <t>Основное мероприятие "Организация бухгалтерского обслуживания учреждений"</t>
  </si>
  <si>
    <t>Основное мероприятие "Организация материально-технического снабжения подведомственных учреждений (организаций)"</t>
  </si>
  <si>
    <t>Основное мероприятие "Меры социальной поддержки педагогических работников муниципальных образовательных учреждений (организаций), проживающих и работающих в сельских населенных пунктах, рабочих поселках (поселках городского типа)"</t>
  </si>
  <si>
    <t>Основное мероприятие "Предоставление мер социальной поддержки педагогическим работникам муниципальных образовательных учреждений (организаций), проживающим и работающим в сельских населенных пунктах, рабочих поселках (поселках городского типа) на территории Белгородской области"</t>
  </si>
  <si>
    <t>Основное мероприятие  "Мероприятия молодежной политики направленные на создание целостной системы молодежных информационных ресурсов"</t>
  </si>
  <si>
    <t xml:space="preserve">Основное мероприятие "Мероприятия по выявлению и поддержке талантливой молодежи, использование продуктов ее инновационной деятельности" </t>
  </si>
  <si>
    <t xml:space="preserve">Основное мероприятие  "Развитие и поддержка молодежных инициатив, направленных на организацию добровольного труда молодежи" </t>
  </si>
  <si>
    <t xml:space="preserve">Основное мероприятие "Развитие моделей и форм вовлечения молодежи в трудовую и экономическую деятельность" </t>
  </si>
  <si>
    <t xml:space="preserve">Основное мероприятие "Мероприятия по развитию активности и вовлечению всех групп молодежи в социальную практику" </t>
  </si>
  <si>
    <t xml:space="preserve">Основное мероприятие "Мероприятия по формированию системы духовно - нравственных ценностей и гражданской культуры" </t>
  </si>
  <si>
    <t xml:space="preserve">Основное мероприятие "Мероприятия по поддержке и социальной адаптации отдельных категорий граждан" </t>
  </si>
  <si>
    <t>Основное мероприятие "Реализация молодежной политики на сельских территориях Губкинского городского округа "</t>
  </si>
  <si>
    <t xml:space="preserve">Основное мероприятие "Мероприятия по совершенствованию системы патриотического воспитания граждан" </t>
  </si>
  <si>
    <t>Основное мероприятие "Мероприятия по патриотическому воспитанию граждан в ходе историко-патриотических мероприятий"</t>
  </si>
  <si>
    <t>Основное мероприятие "Мероприятия по обеспечению жильем молодых семей"</t>
  </si>
  <si>
    <t>Основное мероприятие "Мероприятия по обеспечению жильем молодых семей (за счет средств субсидий из областного бюджета"</t>
  </si>
  <si>
    <t>Основное мероприятие "Обеспечение деятельности (оказание услуг) подведомственных учреждений (организаций), в том числе предоставление муниципальным бюджетным и автономным учреждениям субсидий"</t>
  </si>
  <si>
    <t>Основное мероприятие "Мероприятия по созданию модельных библиотек"</t>
  </si>
  <si>
    <t>Основное мероприятие  "Подключение общедоступных библиотек РФ к сети интернет и развитие системы библиотечного дела с учетом задачи расширения информационных технологий и оцифровки"</t>
  </si>
  <si>
    <t>Основное мероприятие  "Укрепление материально – технической базы учреждений (организаций), в том числе реализация мероприятий за счет субсидии на иные цели предоставляемых муниципальным бюджетным и автономным учреждениям"</t>
  </si>
  <si>
    <t>Основное мероприятие "Обеспечение актуализации и сохранности библиотечных фондов, комплектование библиотек"</t>
  </si>
  <si>
    <t>Основное мероприятие "Комплектование книжных фондов библиотек муниципальных образований (за счет межбюджетных трансфертов из федерального бюджета)"</t>
  </si>
  <si>
    <t>Основное мероприятие "Укрепление материально-технической базы подведомственных учреждений (организаций), в том числе реализация мероприятий за счет субсидии на иные цели предоставляемых муниципальным бюджетным и автономным учреждениям"</t>
  </si>
  <si>
    <t>Основное мероприятие "Государственная поддержка муниципальных учреждений культуры"</t>
  </si>
  <si>
    <t>Основное мероприятие "Укрепление материально – технической базы учреждений (организаций), в том числе реализация мероприятий за счет субсидии на иные цели предоставляемых муниципальным бюджетным и автономным учреждениям"</t>
  </si>
  <si>
    <t>Основное мероприятие "Строительство учреждений культуры"</t>
  </si>
  <si>
    <t>Основное мероприятие "Мероприятия по событийному туризму"</t>
  </si>
  <si>
    <t>Основное мероприятие "Меры социальной поддержки работников муниципальных учреждений культуры, расположенных в сельских населенных  пунктах, рабочих поселках (поселках городского типа)"</t>
  </si>
  <si>
    <t xml:space="preserve">Основное мероприятие "Организация административно - хозяйственного обслуживания учреждений" </t>
  </si>
  <si>
    <t>Основное мероприятие "Осуществление отдельных государственных полномочий в сфере здравоохранения по обеспечению доступности медицинской помощи и повышения эффективности медицинских услуг"</t>
  </si>
  <si>
    <t>Основное мероприятие "Капитальный ремонт учреждений здравоохранения"</t>
  </si>
  <si>
    <t>Мероприятие "Компенсация расходов, связанных с оказанием в 2014-2015 годах медицинскими организациями, подведомственными органам исполнительной власти субъектов РФ и органам местного самоуправления, гражданам Украины и лицам без гражданства"</t>
  </si>
  <si>
    <t>ВСЕГО</t>
  </si>
  <si>
    <t>Мероприятие "Финансовое обеспечение единовременных компенсационных выплат медицинским работникам"</t>
  </si>
  <si>
    <t xml:space="preserve">Основное мероприятие  "Организация осуществления полномочий в сфере здравоохранения"  </t>
  </si>
  <si>
    <t>Подпрограмма 1                 Социальная поддержка отдельных категорий граждан</t>
  </si>
  <si>
    <t>Основное мероприятие "Оплата жилищно-коммунальных услуг отдельным категориям граждан (за счет субвенций из федерального бюджета)"</t>
  </si>
  <si>
    <t>Основное мероприятие "Выплата ежемесячных денежных компенсаций расходов по оплате   жилищно-коммунальных услуг ветеранам труда"</t>
  </si>
  <si>
    <r>
      <rPr>
        <sz val="12"/>
        <rFont val="Times New Roman"/>
        <family val="1"/>
      </rPr>
      <t>Основное мероприятие "Выплата ежемесячных денежных компенсаций расходов по оплате   жилищно-коммунальных услуг реабилитированным лицам и лицам, признанным пострадавшими от политических репрессий"</t>
    </r>
    <r>
      <rPr>
        <b/>
        <sz val="12"/>
        <rFont val="Times New Roman"/>
        <family val="1"/>
      </rPr>
      <t xml:space="preserve">     </t>
    </r>
  </si>
  <si>
    <t>Основное мероприятие "Выплата ежемесячных денежных компенсаций расходов по оплате   жилищно-коммунальных услуг многодетным семьям"</t>
  </si>
  <si>
    <t>Основное  мероприятие "Выплата ежемесячных  денежных компенсаций расходов по оплате жилищно-коммунальных услуг иным категориям граждан"</t>
  </si>
  <si>
    <t>Основное мероприятие "Предоставление гражданам адресных субсидий на оплату жилого помещения и коммунальных услуг"</t>
  </si>
  <si>
    <t>Основное мероприятие "Выплаты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"Об обязательном страховании гражданской ответственности владельцев транспортных средств»</t>
  </si>
  <si>
    <t xml:space="preserve">Основное мероприятие "Осуществление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    </t>
  </si>
  <si>
    <t>Основное мероприятие "Социальная поддержка Героев Социалистического Труда и полных кавалеров ордена Трудовой Славы"</t>
  </si>
  <si>
    <t>Основное мероприятие "Социальная  поддержка вдов  Героев Советского Союза, Героев Российской Федерации и полных кавалеров ордена Славы, Героев Социалистического Труда и полных кавалеров ордена Трудовой Славы"</t>
  </si>
  <si>
    <t>Основное мероприятие "Выплата пособия  лицам, которым присвоено звание  «Почетный гражданин Белгородской области»</t>
  </si>
  <si>
    <t>Основное мероприятие "Оплата ежемесячных денежных выплат  ветеранам труда, ветеранам военной службы"</t>
  </si>
  <si>
    <t xml:space="preserve">Основное мероприятие "Оплата ежемесячных денежных выплат труженикам тыла"  </t>
  </si>
  <si>
    <t>Основное мероприятие "Оплата ежемесячных денежных выплат  реабилитированным лицам"</t>
  </si>
  <si>
    <t>Основное мероприятие "Оплата ежемесячных денежных выплат лицам, признанным пострадавшими от политических репрессий"</t>
  </si>
  <si>
    <t xml:space="preserve">Основное мероприятие "Оплата ежемесячных денежных выплат  лицам, родившимся в период с 22 июня 1923 года по   3 сентября 1945 года (Дети войны)"   </t>
  </si>
  <si>
    <t>Основное мероприятие "Выплата субсидий ветеранам боевых действий и  другим категориям военнослужащих"</t>
  </si>
  <si>
    <t>Основное мероприятие "Осуществление мер соцзащиты многодетных семей (оплата услуг связи)"</t>
  </si>
  <si>
    <t>Основное мероприятие "Осуществление мер соцзащиты многодетных семей (приобретение школьной формы первоклассникам, питание и оплата проезда школьников многодетных семей)"</t>
  </si>
  <si>
    <t xml:space="preserve">Основное мероприятие "Выплата ежемесячных пособий отдельным категориям граждан (инвалидам боевых действий I и II групп, а также членам семей военнослужащих и сотрудников, погибших при исполнении обязанностей военной службы или служебных обязанностей в районах боевых действий; вдовам погибших (умерших) ветеранов подразделений особого риска"  </t>
  </si>
  <si>
    <r>
      <rPr>
        <sz val="12"/>
        <rFont val="Times New Roman"/>
        <family val="1"/>
      </rPr>
      <t>Основное мероприятие "Предоставление материальной и иной помощи для погребения"</t>
    </r>
    <r>
      <rPr>
        <b/>
        <sz val="12"/>
        <rFont val="Times New Roman"/>
        <family val="1"/>
      </rPr>
      <t xml:space="preserve">  </t>
    </r>
  </si>
  <si>
    <t xml:space="preserve">Основное мероприятие "Выплата пособий малоимущим гражданам и гражданам,  оказавшимся в тяжелой жизненной ситуации"  </t>
  </si>
  <si>
    <t>Основное мероприятие "Выплата  пособий при рождении ребенка  гражданам, не подлежащим обязательному социальному страхованию на случай временной нетрудоспособности и в связи с материнством"</t>
  </si>
  <si>
    <t>Основное мероприятие "Выплата пособий по уходу за ребенком до достижения им возраста полутора лет гражданам, не подлежащим обязательному социальному страхованию на случай временной нетрудоспособности и в связи с материнством"</t>
  </si>
  <si>
    <t xml:space="preserve">Основное мероприятие "Ежемесячная денежная выплата, назначаемая в случае рождения третьего ребенка или последующих детей до достижения ребенком возраста трех лет" </t>
  </si>
  <si>
    <t>Основное мероприятие "Выплата ежемесячного пособия на ребенка, гражданам,  имеющим детей"</t>
  </si>
  <si>
    <t>Основное мероприятие "Обеспечение равной доступности услуг общественного транспорта на территории Белгородской области для отдельных категорий граждан, оказание мер социальной поддержки которым относится к ведению Российской Федерации и субъектов Российской Федерации"</t>
  </si>
  <si>
    <t xml:space="preserve">Основное мероприятие "Выплата пенсии за выслугу лет лицам, замещавшим  муниципальные должности и должности муниципальной службы" </t>
  </si>
  <si>
    <t>Основное мероприятие "Предоставление ежемесячного пособия Почетным гражданам города Губкина и Губкинского района"</t>
  </si>
  <si>
    <r>
      <rPr>
        <sz val="12"/>
        <rFont val="Times New Roman"/>
        <family val="1"/>
      </rPr>
      <t xml:space="preserve"> Основное мероприятие "Мероприятия по социальной поддержке некоторых категорий граждан"</t>
    </r>
    <r>
      <rPr>
        <b/>
        <sz val="12"/>
        <rFont val="Times New Roman"/>
        <family val="1"/>
      </rPr>
      <t xml:space="preserve">
</t>
    </r>
  </si>
  <si>
    <t xml:space="preserve">Основное мероприятие "Осуществление переданных полномочий по предоставлению отдельных мер социальной поддержки граждан, подвергшихся радиации" </t>
  </si>
  <si>
    <r>
      <rPr>
        <sz val="12"/>
        <rFont val="Times New Roman"/>
        <family val="1"/>
      </rPr>
      <t>Основное мероприятие "Мероприятия по осуществлению дополнительных мер социальной защиты семей, родивших третьего и последующих детей по предоставлению материнского (семейного) капитала"</t>
    </r>
    <r>
      <rPr>
        <b/>
        <sz val="12"/>
        <rFont val="Times New Roman"/>
        <family val="1"/>
      </rPr>
      <t xml:space="preserve"> </t>
    </r>
  </si>
  <si>
    <t>Основное мероприятие "Оказание адресной финансовой помощи гражданам Украины, имеющим статус беженца или получившим временное убежище на территории Российской Федерации и проживающим в жилых  помещениях граждан Российской Федерации"</t>
  </si>
  <si>
    <t>Основное мероприятие "Укрепление материально-технической базы учреждений социального обслуживания населения и оказание адресной социальной помощи неработающим пенсионерам"</t>
  </si>
  <si>
    <t>Основное мероприятие "Осуществление полномочий по обеспечению права граждан на социальное обслуживание"</t>
  </si>
  <si>
    <t>Основное мероприятие "Организация своевременного и в полном объеме предоставления мер социальной поддержки и государственных социальных гарантий семьям, воспитывающим детей-сирот и детей, оставшихся без попечения родителей"</t>
  </si>
  <si>
    <t>Основное мероприятие"Выплата компенсации части родительской платы за присмотр уход за детьми в образовательных организациях, реализующих основную образовательную программу дошкольного образования"</t>
  </si>
  <si>
    <t>Основное мероприятие "Организация и проведение социально-культурных мероприятий для многодетных семей и семей, воспитывающих детей-инвалидов"</t>
  </si>
  <si>
    <t>Основное мероприятие "Повышение уровня доступности  приоритетных объектов и услуг в приоритетных сферах 
жизнедеятельности инвалидов и других маломобильных групп населения"</t>
  </si>
  <si>
    <t>Основное мероприятие "Обеспечение доступности муниципальных учреждений культуры"</t>
  </si>
  <si>
    <t>Основное мероприятие "Повышение доступности и качества реабилитационных услуг для инвалидов"</t>
  </si>
  <si>
    <t>Основное мероприятие "Мероприятия по поддержке социально ориентированных некоммерческих организаций"</t>
  </si>
  <si>
    <t>Основное мероприятие "Предоставление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помещений"</t>
  </si>
  <si>
    <t>Основное мероприятие "Обеспечение жильем отдельных категорий граждан, установленных Федеральным законом от 12 января 1995г. № 5-ФЗ «О ветеранах» в соответствии с Указом Президента РФ от 7 мая 2008г. №714 «Об обеспечении жильем ветеранов ВОВ 1941-1945гг.»</t>
  </si>
  <si>
    <t>Основное мероприятие "Обеспечение жильем отдельных категорий граждан, установленных Федеральным законом от 12 января 1995г. №5-ФЗ «О ветеранах» и от 24 ноября 1995г. №181-ФЗ «О социальной защите инвалидов в РФ»</t>
  </si>
  <si>
    <t>Основное мероприятие "Организация предоставления отдельных мер социальной защиты населения"</t>
  </si>
  <si>
    <t>Основное мероприятие "Осуществление деятельности  по опеке и попечительству в отношении несовершеннолетних и лиц из числа детей-сирот и детей, оставшихся без попечения родителей"</t>
  </si>
  <si>
    <t xml:space="preserve">Основное мероприятие "Осуществление деятельности по опеке и попечительству в отношении совершеннолетних лиц"  </t>
  </si>
  <si>
    <t xml:space="preserve">Основное мероприятие "Организация предоставления ежемесячных денежных компенсаций расходов по 
оплате жилищно-коммунальных услуг"  </t>
  </si>
  <si>
    <t xml:space="preserve">Основное мероприятие "Организация предоставления социального пособия на погребение" </t>
  </si>
  <si>
    <t>Основное мероприятие «Укрепление материально-технической базы подведомственных учреждений  (организаций), в том числе реализация мероприятий за счет субсидии на иные цели, предоставляемых муниципальным бюджетным и автономным учреждениям»</t>
  </si>
  <si>
    <t>Ввсего, в том числе:</t>
  </si>
  <si>
    <t>Основное мероприятие «Информационное сопровождение деятельности орга-нов местного самоуправления в печатных и электронных СМИ»</t>
  </si>
  <si>
    <t>Основное мероприятие «Мероприятия, направленные на повышение уровня профессионального мастерства»</t>
  </si>
  <si>
    <t>Основное мероприятие "Мероприятия, направленные на повышение уровня профессионального мастерства"</t>
  </si>
  <si>
    <t>Основное мероприятие "Мероприятие по поддержке субъектов малого и среднего предпринимательства в области ремесленной и выставочно-ярмарочной деятельности"</t>
  </si>
  <si>
    <t>Основное мероприятие "Возмещение части процентной ставки по долгосрочным, среднесрочным и краткосрочным кредитам, взятым малыми формами хозяйствования (федеральный бюджет)</t>
  </si>
  <si>
    <t>Основное мероприятие "Финансовая поддержка малого и среднего предпринимательства, а также совершенствование инфраструктуры поддержки малого и среднего предпринимательства в Губкинском городском округе на 2014-2020 годы"</t>
  </si>
  <si>
    <t xml:space="preserve">Основное мероприятие "Возмещение части процентной ставки по долгосрочным, среднесрочным и краткосрочным кредитам, взятым малыми формами хозяйствования" </t>
  </si>
  <si>
    <t>Основное мероприятие «Проектные работы по планировке территории округа»</t>
  </si>
  <si>
    <t>Основное мероприятие «Капитальный ремонт многоквартирных домов»</t>
  </si>
  <si>
    <t>Основное мероприятие «Обеспечение мероприятий по переселению граждан из аварийного жилищного фонда за счет средств бюджета»</t>
  </si>
  <si>
    <t>Основное мероприятие «Обеспечение мероприятий по переселению граждан из аварийного жилищного фонда за счет средств, поступающих от Фонда содействия реформирования жилищно-коммунального хозяйства»</t>
  </si>
  <si>
    <t>Основное мероприятие «Капитальный ремонт и ремонт дворовых территорий»</t>
  </si>
  <si>
    <t>Основное мероприятие  «Мероприятия»</t>
  </si>
  <si>
    <t>Основное мероприятие «Проектирование и строительство инженерных сетей»</t>
  </si>
  <si>
    <t>Основное мероприятие «Мероприятия по энергосбережению и повышению энергетической эффективности в бюджетной сфере»</t>
  </si>
  <si>
    <t>Основное мероприятие  «Профессиональная подготовка, переподготовка и повышение квалификации»</t>
  </si>
  <si>
    <t>Основное мероприятие «Мероприятия по благоустройству городского округа»</t>
  </si>
  <si>
    <t>Основное мероприятие «Озеленение и ландшафтное обустройство территории Губкинского городского округа»</t>
  </si>
  <si>
    <t>Основное мероприятие «Мониторинг окружающей среды»</t>
  </si>
  <si>
    <t>Основное мероприятие «Выплата социального пособия на погребение и возмещение расходов по гарантированному перечню услуг по погребению в рамках ст. 12 Федерального закона от 12.01.1996      №8-ФЗ»</t>
  </si>
  <si>
    <t>Основное мероприятие «Проектирование и строительство сетей водоснабжения»</t>
  </si>
  <si>
    <t>Основное мероприятие «Обеспечение функций органов местного самоуправления»</t>
  </si>
  <si>
    <t>Основное мероприятие «Обеспечение предоставле-ния государственных и муниципальных услуг с применением информационных и телекоммуникационных технологий»</t>
  </si>
  <si>
    <t>Основное мероприятие  «Развитие и модернизация информационно-коммуникационной инфраструктуры связи»</t>
  </si>
  <si>
    <r>
      <t xml:space="preserve">Основное мероприятие </t>
    </r>
    <r>
      <rPr>
        <sz val="12"/>
        <rFont val="Times New Roman"/>
        <family val="1"/>
      </rPr>
      <t>«Модернизация и развитие программного и технического комплекса корпоративной сети органов местного самоуправления Губкинского городского округа»</t>
    </r>
  </si>
  <si>
    <t>Основное мероприятие  «Совершенствование и сопровождение системы  информационно-аналитического обеспечения деятельности органов местного самоуправления Губкинского городского округа»</t>
  </si>
  <si>
    <t>Основное мероприятие «Сопровождение системы спутникового мониторинга автотранспорта»</t>
  </si>
  <si>
    <t>Основное мероприятие «Обеспечение информационной безопасности»</t>
  </si>
  <si>
    <t>Основное мероприятие «Обеспечение информационной открытости, прозрачности механизмов управления и доступности информации»</t>
  </si>
  <si>
    <t>Основное мероприятие «Создание условий для предоставления государствен-ных и муниципальных услуг по принципу «одного окна» на базе МАУ МФЦ»</t>
  </si>
  <si>
    <t>Основное мероприятие «Обеспечение информационной безопасности в МАУ МФЦ»</t>
  </si>
  <si>
    <t>Основное мероприятие "Разработка научно обоснованных проектов бассейнового природопользования"</t>
  </si>
  <si>
    <t xml:space="preserve">Основное мероприятие "Осуществление переданных органам государственной власти субъектов Российской Федерации в соответствии с пунктом 1 статьи 4 Федерального закона Об актах гражданского состояния полномочий Российской Федерации на государственную регистрацию актов гражданского состояния" </t>
  </si>
  <si>
    <t>Основное мероприятие  "Государственная регистрация актов гражданского состояния"</t>
  </si>
  <si>
    <t>Основное мероприятие "Создание и организация деятельности территориальных комиссий по делам несовершеннолетних и защите их прав"</t>
  </si>
  <si>
    <t>Основное мероприятие "Мероприятия, направленные на формирование земельных участков и их рыночной оценки"</t>
  </si>
  <si>
    <t>Основное мероприятие  "Мероприятия в рамках подпрограммы "Развитие земельных отношений в Губкинском городском округе на 2014 - 2020 годы"</t>
  </si>
  <si>
    <t>Основное мероприятие "Обеспечение функций органов местного самоуправления в сфере развития имущественно-земельных отношений на территории Губкинского городского округа"</t>
  </si>
  <si>
    <t>Основное мероприятие "Реализация мероприятий федеральной целевой программы «Устойчивое развитие сельских территорий на 2014-2017 годы и на период до 2020 года» (за счет субсидий из федерального бюджета в части улучшения жилищных условий молодых семей, специалистов и граждан, проживающих в сельской местности)"</t>
  </si>
  <si>
    <t>Основное мероприятие "Реализация мероприятий федеральной целевой программы «Устойчивое развитие сельских территорий на 2014-2017 годы и на период до 2020 года» (за счет субсидий из областного бюджета в части улучшения жилищных условий молодых семей, специалистов и граждан, проживающих в сельской местности)"</t>
  </si>
  <si>
    <t>Основное мероприятие "Проведение капитального ремонта общеобразовательных учреждений в сельской местности"</t>
  </si>
  <si>
    <t>Основное мероприятие "Развитие сети фельдшерско-акушерских пунктов и (или) офисов врача общей практики"</t>
  </si>
  <si>
    <t>Основное мероприятие "Развитие сети плоскостных спортивных сооружений"</t>
  </si>
  <si>
    <t>Основное мероприятие "Развитие сети учреждений культурно-досугового типа"</t>
  </si>
  <si>
    <t>Основное мероприятие "Реализация мероприятий федеральной целевой программы "Устойчивое развитие сельских территорий на 2014-017 годы и на период до 2020 года" (за счет субсидии из федерального бюджета в части строительства сетей водоснабжения)"</t>
  </si>
  <si>
    <t>Основное мероприятие "Софинансирование капитальных вложений (строительства, реконструкции) в объекты муниципальной собственности"</t>
  </si>
  <si>
    <t>Основное мероприятие "Проектирование и строительство инженерных сетей"</t>
  </si>
  <si>
    <t>Основное мероприятие "Реализация проекта комплексного обустройства площадки под компактную жилищную застройку в сельской местности"</t>
  </si>
  <si>
    <t>Основное мероприятие "Грантовая поддержка местных инициатив граждан, проживающих в сельской местности"</t>
  </si>
  <si>
    <t>Форма 2 сводная. Сведения о достижении значений целевых показателей муниципальных программ Губкинского городского округа за  2015 год</t>
  </si>
  <si>
    <t>Форма 7 сводная. Оценка эффективности реализации муниципальных  программ  в рамках годового мониторинга за 2015 год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</si>
</sst>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  <numFmt numFmtId="186" formatCode="#,##0.0_ ;[Red]\-#,##0.0\ "/>
    <numFmt numFmtId="187" formatCode="#,##0.0_ ;\-#,##0.0\ "/>
    <numFmt numFmtId="188" formatCode="#,##0.0"/>
    <numFmt numFmtId="189" formatCode="0.0%"/>
    <numFmt numFmtId="190" formatCode="_-* #,##0.0_р_._-;\-* #,##0.0_р_._-;_-* &quot;-&quot;?_р_._-;_-@_-"/>
    <numFmt numFmtId="191" formatCode="_-* #,##0.00_р_._-;\-* #,##0.00_р_._-;_-* &quot;-&quot;_р_._-;_-@_-"/>
    <numFmt numFmtId="192" formatCode="#,##0.000"/>
    <numFmt numFmtId="193" formatCode="_(* #,##0.0_);_(* \(#,##0.0\);_(* &quot;-&quot;??_);_(@_)"/>
    <numFmt numFmtId="194" formatCode="0.0000000"/>
    <numFmt numFmtId="195" formatCode="0.000000"/>
    <numFmt numFmtId="196" formatCode="0.00000"/>
    <numFmt numFmtId="197" formatCode="0.0000"/>
    <numFmt numFmtId="198" formatCode="0.000"/>
    <numFmt numFmtId="199" formatCode="0.000000000"/>
    <numFmt numFmtId="200" formatCode="0.00000000"/>
  </numFmts>
  <fonts count="68">
    <font>
      <sz val="10"/>
      <name val="Arial"/>
      <family val="0"/>
    </font>
    <font>
      <sz val="12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name val="Arial"/>
      <family val="2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2"/>
      <color indexed="9"/>
      <name val="Times New Roman"/>
      <family val="1"/>
    </font>
    <font>
      <sz val="12"/>
      <color indexed="63"/>
      <name val="Times New Roman"/>
      <family val="1"/>
    </font>
    <font>
      <sz val="11.5"/>
      <name val="Times New Roman"/>
      <family val="1"/>
    </font>
    <font>
      <sz val="11.5"/>
      <color indexed="8"/>
      <name val="Times New Roman"/>
      <family val="1"/>
    </font>
    <font>
      <b/>
      <sz val="12"/>
      <name val="Arial"/>
      <family val="2"/>
    </font>
    <font>
      <b/>
      <sz val="12"/>
      <color indexed="9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2"/>
      <color rgb="FF000000"/>
      <name val="Times New Roman"/>
      <family val="1"/>
    </font>
    <font>
      <sz val="10"/>
      <color rgb="FFFF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55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4" fillId="34" borderId="10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/>
    </xf>
    <xf numFmtId="0" fontId="7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top" wrapText="1"/>
    </xf>
    <xf numFmtId="0" fontId="7" fillId="0" borderId="10" xfId="0" applyFont="1" applyFill="1" applyBorder="1" applyAlignment="1">
      <alignment/>
    </xf>
    <xf numFmtId="0" fontId="4" fillId="0" borderId="10" xfId="0" applyFont="1" applyBorder="1" applyAlignment="1">
      <alignment vertical="top"/>
    </xf>
    <xf numFmtId="0" fontId="4" fillId="0" borderId="10" xfId="0" applyFont="1" applyFill="1" applyBorder="1" applyAlignment="1">
      <alignment vertical="top"/>
    </xf>
    <xf numFmtId="0" fontId="4" fillId="0" borderId="10" xfId="0" applyFont="1" applyFill="1" applyBorder="1" applyAlignment="1">
      <alignment horizontal="left" wrapText="1"/>
    </xf>
    <xf numFmtId="0" fontId="4" fillId="34" borderId="10" xfId="0" applyFont="1" applyFill="1" applyBorder="1" applyAlignment="1">
      <alignment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4" fillId="35" borderId="10" xfId="0" applyFont="1" applyFill="1" applyBorder="1" applyAlignment="1">
      <alignment horizontal="left" vertical="top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/>
    </xf>
    <xf numFmtId="185" fontId="1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/>
    </xf>
    <xf numFmtId="185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185" fontId="4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top" wrapText="1"/>
    </xf>
    <xf numFmtId="185" fontId="4" fillId="0" borderId="10" xfId="0" applyNumberFormat="1" applyFont="1" applyFill="1" applyBorder="1" applyAlignment="1">
      <alignment horizontal="center" vertical="center"/>
    </xf>
    <xf numFmtId="49" fontId="4" fillId="34" borderId="10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vertical="center" wrapText="1"/>
    </xf>
    <xf numFmtId="185" fontId="4" fillId="34" borderId="10" xfId="0" applyNumberFormat="1" applyFont="1" applyFill="1" applyBorder="1" applyAlignment="1">
      <alignment horizontal="center" vertical="center"/>
    </xf>
    <xf numFmtId="0" fontId="65" fillId="0" borderId="10" xfId="0" applyFont="1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2" fontId="66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/>
    </xf>
    <xf numFmtId="0" fontId="0" fillId="0" borderId="0" xfId="0" applyFont="1" applyAlignment="1">
      <alignment/>
    </xf>
    <xf numFmtId="0" fontId="3" fillId="0" borderId="10" xfId="0" applyFont="1" applyBorder="1" applyAlignment="1">
      <alignment vertical="center"/>
    </xf>
    <xf numFmtId="49" fontId="4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wrapText="1"/>
    </xf>
    <xf numFmtId="16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/>
    </xf>
    <xf numFmtId="185" fontId="7" fillId="0" borderId="10" xfId="0" applyNumberFormat="1" applyFont="1" applyBorder="1" applyAlignment="1">
      <alignment horizontal="center" vertical="center" wrapText="1"/>
    </xf>
    <xf numFmtId="0" fontId="4" fillId="0" borderId="10" xfId="55" applyFont="1" applyBorder="1" applyAlignment="1">
      <alignment horizontal="center" vertical="center" wrapText="1"/>
      <protection/>
    </xf>
    <xf numFmtId="0" fontId="4" fillId="0" borderId="10" xfId="55" applyFont="1" applyBorder="1" applyAlignment="1">
      <alignment horizontal="left" vertical="center" wrapText="1"/>
      <protection/>
    </xf>
    <xf numFmtId="0" fontId="0" fillId="0" borderId="0" xfId="55">
      <alignment/>
      <protection/>
    </xf>
    <xf numFmtId="185" fontId="4" fillId="0" borderId="10" xfId="55" applyNumberFormat="1" applyFont="1" applyBorder="1" applyAlignment="1">
      <alignment horizontal="center" vertical="center" wrapText="1"/>
      <protection/>
    </xf>
    <xf numFmtId="0" fontId="4" fillId="36" borderId="10" xfId="55" applyFont="1" applyFill="1" applyBorder="1" applyAlignment="1">
      <alignment horizontal="center" vertical="center" wrapText="1"/>
      <protection/>
    </xf>
    <xf numFmtId="190" fontId="11" fillId="0" borderId="10" xfId="0" applyNumberFormat="1" applyFont="1" applyFill="1" applyBorder="1" applyAlignment="1">
      <alignment horizontal="center" vertical="center"/>
    </xf>
    <xf numFmtId="9" fontId="5" fillId="0" borderId="10" xfId="0" applyNumberFormat="1" applyFont="1" applyFill="1" applyBorder="1" applyAlignment="1">
      <alignment horizontal="center" vertical="center" wrapText="1"/>
    </xf>
    <xf numFmtId="190" fontId="2" fillId="0" borderId="10" xfId="0" applyNumberFormat="1" applyFont="1" applyFill="1" applyBorder="1" applyAlignment="1">
      <alignment horizontal="center" vertical="center"/>
    </xf>
    <xf numFmtId="9" fontId="10" fillId="0" borderId="10" xfId="0" applyNumberFormat="1" applyFont="1" applyFill="1" applyBorder="1" applyAlignment="1">
      <alignment horizontal="center" vertical="center" wrapText="1"/>
    </xf>
    <xf numFmtId="190" fontId="2" fillId="0" borderId="10" xfId="69" applyNumberFormat="1" applyFont="1" applyFill="1" applyBorder="1" applyAlignment="1">
      <alignment horizontal="center" vertical="center"/>
    </xf>
    <xf numFmtId="41" fontId="5" fillId="0" borderId="10" xfId="0" applyNumberFormat="1" applyFont="1" applyFill="1" applyBorder="1" applyAlignment="1">
      <alignment horizontal="center" vertical="center" wrapText="1"/>
    </xf>
    <xf numFmtId="191" fontId="10" fillId="0" borderId="10" xfId="0" applyNumberFormat="1" applyFont="1" applyFill="1" applyBorder="1" applyAlignment="1">
      <alignment horizontal="center" vertical="center" wrapText="1"/>
    </xf>
    <xf numFmtId="41" fontId="10" fillId="0" borderId="10" xfId="0" applyNumberFormat="1" applyFont="1" applyFill="1" applyBorder="1" applyAlignment="1">
      <alignment horizontal="center" vertical="center" wrapText="1"/>
    </xf>
    <xf numFmtId="190" fontId="11" fillId="0" borderId="10" xfId="69" applyNumberFormat="1" applyFont="1" applyFill="1" applyBorder="1" applyAlignment="1">
      <alignment horizontal="center" vertical="center"/>
    </xf>
    <xf numFmtId="190" fontId="67" fillId="0" borderId="10" xfId="0" applyNumberFormat="1" applyFont="1" applyFill="1" applyBorder="1" applyAlignment="1">
      <alignment horizontal="center" vertical="center"/>
    </xf>
    <xf numFmtId="41" fontId="2" fillId="0" borderId="10" xfId="69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top" wrapText="1"/>
    </xf>
    <xf numFmtId="0" fontId="3" fillId="34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wrapText="1"/>
    </xf>
    <xf numFmtId="0" fontId="3" fillId="36" borderId="10" xfId="0" applyFont="1" applyFill="1" applyBorder="1" applyAlignment="1">
      <alignment horizontal="left" wrapText="1"/>
    </xf>
    <xf numFmtId="0" fontId="4" fillId="34" borderId="10" xfId="0" applyFont="1" applyFill="1" applyBorder="1" applyAlignment="1">
      <alignment horizontal="left" vertical="top" wrapText="1"/>
    </xf>
    <xf numFmtId="0" fontId="4" fillId="34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top" wrapText="1"/>
    </xf>
    <xf numFmtId="0" fontId="3" fillId="34" borderId="10" xfId="0" applyFont="1" applyFill="1" applyBorder="1" applyAlignment="1">
      <alignment horizontal="center" wrapText="1"/>
    </xf>
    <xf numFmtId="49" fontId="4" fillId="36" borderId="10" xfId="0" applyNumberFormat="1" applyFont="1" applyFill="1" applyBorder="1" applyAlignment="1">
      <alignment horizontal="center" vertical="center" wrapText="1"/>
    </xf>
    <xf numFmtId="49" fontId="3" fillId="36" borderId="10" xfId="0" applyNumberFormat="1" applyFont="1" applyFill="1" applyBorder="1" applyAlignment="1">
      <alignment horizontal="center" vertical="center" wrapText="1"/>
    </xf>
    <xf numFmtId="185" fontId="4" fillId="36" borderId="10" xfId="0" applyNumberFormat="1" applyFont="1" applyFill="1" applyBorder="1" applyAlignment="1">
      <alignment horizontal="center" vertical="center" wrapText="1"/>
    </xf>
    <xf numFmtId="0" fontId="4" fillId="0" borderId="10" xfId="55" applyFont="1" applyFill="1" applyBorder="1" applyAlignment="1">
      <alignment horizontal="center" vertical="center" wrapText="1"/>
      <protection/>
    </xf>
    <xf numFmtId="0" fontId="4" fillId="34" borderId="10" xfId="0" applyFont="1" applyFill="1" applyBorder="1" applyAlignment="1">
      <alignment horizontal="left" wrapText="1"/>
    </xf>
    <xf numFmtId="0" fontId="3" fillId="37" borderId="10" xfId="0" applyFont="1" applyFill="1" applyBorder="1" applyAlignment="1">
      <alignment/>
    </xf>
    <xf numFmtId="0" fontId="3" fillId="38" borderId="10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3" fillId="36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left" vertical="center" wrapText="1"/>
    </xf>
    <xf numFmtId="0" fontId="3" fillId="36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left" wrapText="1"/>
    </xf>
    <xf numFmtId="0" fontId="3" fillId="36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wrapText="1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top"/>
    </xf>
    <xf numFmtId="0" fontId="3" fillId="34" borderId="10" xfId="0" applyFont="1" applyFill="1" applyBorder="1" applyAlignment="1">
      <alignment horizontal="center" wrapText="1"/>
    </xf>
    <xf numFmtId="0" fontId="4" fillId="35" borderId="10" xfId="0" applyFont="1" applyFill="1" applyBorder="1" applyAlignment="1">
      <alignment horizontal="left" vertical="center" wrapText="1"/>
    </xf>
    <xf numFmtId="14" fontId="4" fillId="35" borderId="10" xfId="0" applyNumberFormat="1" applyFont="1" applyFill="1" applyBorder="1" applyAlignment="1">
      <alignment/>
    </xf>
    <xf numFmtId="0" fontId="4" fillId="35" borderId="10" xfId="0" applyFont="1" applyFill="1" applyBorder="1" applyAlignment="1">
      <alignment vertical="top"/>
    </xf>
    <xf numFmtId="0" fontId="4" fillId="35" borderId="10" xfId="0" applyFont="1" applyFill="1" applyBorder="1" applyAlignment="1">
      <alignment vertical="top" wrapText="1"/>
    </xf>
    <xf numFmtId="185" fontId="4" fillId="35" borderId="10" xfId="0" applyNumberFormat="1" applyFont="1" applyFill="1" applyBorder="1" applyAlignment="1">
      <alignment horizontal="center" vertical="top"/>
    </xf>
    <xf numFmtId="0" fontId="4" fillId="35" borderId="10" xfId="0" applyFont="1" applyFill="1" applyBorder="1" applyAlignment="1">
      <alignment horizontal="justify" vertical="top"/>
    </xf>
    <xf numFmtId="0" fontId="4" fillId="35" borderId="10" xfId="0" applyFont="1" applyFill="1" applyBorder="1" applyAlignment="1">
      <alignment horizontal="center" vertical="top" wrapText="1"/>
    </xf>
    <xf numFmtId="49" fontId="4" fillId="35" borderId="10" xfId="0" applyNumberFormat="1" applyFont="1" applyFill="1" applyBorder="1" applyAlignment="1">
      <alignment horizontal="justify" vertical="top"/>
    </xf>
    <xf numFmtId="0" fontId="4" fillId="35" borderId="10" xfId="0" applyNumberFormat="1" applyFont="1" applyFill="1" applyBorder="1" applyAlignment="1">
      <alignment horizontal="justify" vertical="top"/>
    </xf>
    <xf numFmtId="0" fontId="4" fillId="35" borderId="10" xfId="0" applyFont="1" applyFill="1" applyBorder="1" applyAlignment="1">
      <alignment horizontal="justify"/>
    </xf>
    <xf numFmtId="0" fontId="0" fillId="35" borderId="10" xfId="0" applyFont="1" applyFill="1" applyBorder="1" applyAlignment="1">
      <alignment vertical="top"/>
    </xf>
    <xf numFmtId="0" fontId="0" fillId="35" borderId="10" xfId="0" applyFont="1" applyFill="1" applyBorder="1" applyAlignment="1">
      <alignment horizontal="center" vertical="top"/>
    </xf>
    <xf numFmtId="0" fontId="4" fillId="35" borderId="10" xfId="0" applyFont="1" applyFill="1" applyBorder="1" applyAlignment="1">
      <alignment horizontal="justify" vertical="center"/>
    </xf>
    <xf numFmtId="0" fontId="4" fillId="0" borderId="10" xfId="0" applyFont="1" applyBorder="1" applyAlignment="1">
      <alignment horizontal="justify"/>
    </xf>
    <xf numFmtId="49" fontId="4" fillId="35" borderId="10" xfId="0" applyNumberFormat="1" applyFont="1" applyFill="1" applyBorder="1" applyAlignment="1">
      <alignment horizontal="justify"/>
    </xf>
    <xf numFmtId="49" fontId="4" fillId="35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185" fontId="15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0" fontId="14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188" fontId="15" fillId="0" borderId="10" xfId="0" applyNumberFormat="1" applyFont="1" applyBorder="1" applyAlignment="1">
      <alignment horizontal="center" vertical="center" wrapText="1"/>
    </xf>
    <xf numFmtId="0" fontId="15" fillId="36" borderId="10" xfId="0" applyFont="1" applyFill="1" applyBorder="1" applyAlignment="1">
      <alignment horizontal="center" vertical="center" wrapText="1"/>
    </xf>
    <xf numFmtId="188" fontId="15" fillId="36" borderId="10" xfId="0" applyNumberFormat="1" applyFont="1" applyFill="1" applyBorder="1" applyAlignment="1">
      <alignment horizontal="center" vertical="center" wrapText="1"/>
    </xf>
    <xf numFmtId="0" fontId="0" fillId="36" borderId="10" xfId="0" applyFill="1" applyBorder="1" applyAlignment="1">
      <alignment/>
    </xf>
    <xf numFmtId="0" fontId="3" fillId="36" borderId="10" xfId="0" applyFont="1" applyFill="1" applyBorder="1" applyAlignment="1">
      <alignment horizontal="center" vertical="center"/>
    </xf>
    <xf numFmtId="185" fontId="3" fillId="36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2" fontId="18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2" fontId="4" fillId="35" borderId="10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185" fontId="15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185" fontId="14" fillId="0" borderId="10" xfId="0" applyNumberFormat="1" applyFont="1" applyFill="1" applyBorder="1" applyAlignment="1">
      <alignment horizontal="center" vertical="center" wrapText="1"/>
    </xf>
    <xf numFmtId="0" fontId="14" fillId="36" borderId="10" xfId="0" applyFont="1" applyFill="1" applyBorder="1" applyAlignment="1">
      <alignment horizontal="center" vertical="center" wrapText="1"/>
    </xf>
    <xf numFmtId="49" fontId="3" fillId="36" borderId="10" xfId="0" applyNumberFormat="1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vertical="center" wrapText="1"/>
    </xf>
    <xf numFmtId="0" fontId="3" fillId="36" borderId="10" xfId="0" applyFont="1" applyFill="1" applyBorder="1" applyAlignment="1">
      <alignment vertical="center"/>
    </xf>
    <xf numFmtId="0" fontId="0" fillId="0" borderId="10" xfId="0" applyFont="1" applyBorder="1" applyAlignment="1">
      <alignment/>
    </xf>
    <xf numFmtId="0" fontId="3" fillId="0" borderId="10" xfId="0" applyFont="1" applyFill="1" applyBorder="1" applyAlignment="1">
      <alignment vertical="center" wrapText="1"/>
    </xf>
    <xf numFmtId="0" fontId="4" fillId="0" borderId="10" xfId="56" applyFont="1" applyBorder="1" applyAlignment="1">
      <alignment horizontal="left" wrapText="1"/>
      <protection/>
    </xf>
    <xf numFmtId="0" fontId="4" fillId="0" borderId="10" xfId="53" applyFont="1" applyBorder="1" applyAlignment="1">
      <alignment horizontal="left" wrapText="1"/>
      <protection/>
    </xf>
    <xf numFmtId="0" fontId="4" fillId="0" borderId="10" xfId="53" applyFont="1" applyFill="1" applyBorder="1" applyAlignment="1">
      <alignment horizontal="left" wrapText="1"/>
      <protection/>
    </xf>
    <xf numFmtId="0" fontId="3" fillId="36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36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justify"/>
    </xf>
    <xf numFmtId="0" fontId="3" fillId="0" borderId="10" xfId="0" applyFont="1" applyFill="1" applyBorder="1" applyAlignment="1">
      <alignment horizontal="left" wrapText="1"/>
    </xf>
    <xf numFmtId="0" fontId="0" fillId="0" borderId="0" xfId="0" applyFill="1" applyAlignment="1">
      <alignment/>
    </xf>
    <xf numFmtId="0" fontId="3" fillId="34" borderId="10" xfId="0" applyFont="1" applyFill="1" applyBorder="1" applyAlignment="1">
      <alignment horizontal="center" vertical="center" wrapText="1"/>
    </xf>
    <xf numFmtId="0" fontId="3" fillId="39" borderId="10" xfId="0" applyFont="1" applyFill="1" applyBorder="1" applyAlignment="1">
      <alignment/>
    </xf>
    <xf numFmtId="2" fontId="3" fillId="36" borderId="10" xfId="0" applyNumberFormat="1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/>
    </xf>
    <xf numFmtId="0" fontId="3" fillId="36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/>
    </xf>
    <xf numFmtId="0" fontId="1" fillId="36" borderId="10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0" fontId="3" fillId="17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89" fontId="2" fillId="0" borderId="10" xfId="66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justify" vertical="top" wrapText="1"/>
    </xf>
    <xf numFmtId="0" fontId="5" fillId="0" borderId="10" xfId="0" applyFont="1" applyBorder="1" applyAlignment="1">
      <alignment horizontal="justify" vertical="top" wrapText="1"/>
    </xf>
    <xf numFmtId="0" fontId="2" fillId="0" borderId="10" xfId="0" applyFont="1" applyFill="1" applyBorder="1" applyAlignment="1">
      <alignment horizontal="justify" vertical="top" wrapText="1"/>
    </xf>
    <xf numFmtId="0" fontId="3" fillId="0" borderId="10" xfId="0" applyFont="1" applyBorder="1" applyAlignment="1">
      <alignment horizontal="center" vertical="top" wrapText="1"/>
    </xf>
    <xf numFmtId="179" fontId="2" fillId="0" borderId="10" xfId="69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top"/>
    </xf>
    <xf numFmtId="0" fontId="2" fillId="0" borderId="10" xfId="0" applyFont="1" applyBorder="1" applyAlignment="1">
      <alignment vertical="center" wrapText="1"/>
    </xf>
    <xf numFmtId="0" fontId="15" fillId="0" borderId="10" xfId="0" applyFont="1" applyFill="1" applyBorder="1" applyAlignment="1">
      <alignment horizontal="center" wrapText="1"/>
    </xf>
    <xf numFmtId="185" fontId="14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justify" vertical="center" wrapText="1"/>
    </xf>
    <xf numFmtId="0" fontId="20" fillId="0" borderId="10" xfId="0" applyFont="1" applyBorder="1" applyAlignment="1">
      <alignment vertical="center" wrapText="1"/>
    </xf>
    <xf numFmtId="0" fontId="0" fillId="0" borderId="11" xfId="0" applyBorder="1" applyAlignment="1">
      <alignment/>
    </xf>
    <xf numFmtId="0" fontId="4" fillId="34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190" fontId="12" fillId="0" borderId="12" xfId="0" applyNumberFormat="1" applyFont="1" applyFill="1" applyBorder="1" applyAlignment="1">
      <alignment horizontal="center" vertical="center" wrapText="1"/>
    </xf>
    <xf numFmtId="9" fontId="5" fillId="0" borderId="12" xfId="0" applyNumberFormat="1" applyFont="1" applyFill="1" applyBorder="1" applyAlignment="1">
      <alignment horizontal="center" vertical="center" wrapText="1"/>
    </xf>
    <xf numFmtId="190" fontId="5" fillId="0" borderId="13" xfId="69" applyNumberFormat="1" applyFont="1" applyFill="1" applyBorder="1" applyAlignment="1">
      <alignment horizontal="center" vertical="center" wrapText="1"/>
    </xf>
    <xf numFmtId="190" fontId="12" fillId="0" borderId="10" xfId="0" applyNumberFormat="1" applyFont="1" applyFill="1" applyBorder="1" applyAlignment="1">
      <alignment horizontal="center" vertical="center" wrapText="1"/>
    </xf>
    <xf numFmtId="190" fontId="5" fillId="0" borderId="14" xfId="69" applyNumberFormat="1" applyFont="1" applyFill="1" applyBorder="1" applyAlignment="1">
      <alignment horizontal="center" vertical="center" wrapText="1"/>
    </xf>
    <xf numFmtId="190" fontId="12" fillId="0" borderId="10" xfId="69" applyNumberFormat="1" applyFont="1" applyFill="1" applyBorder="1" applyAlignment="1">
      <alignment horizontal="center" vertical="center" wrapText="1"/>
    </xf>
    <xf numFmtId="190" fontId="12" fillId="0" borderId="15" xfId="0" applyNumberFormat="1" applyFont="1" applyFill="1" applyBorder="1" applyAlignment="1">
      <alignment horizontal="center" vertical="center" wrapText="1"/>
    </xf>
    <xf numFmtId="9" fontId="5" fillId="0" borderId="15" xfId="0" applyNumberFormat="1" applyFont="1" applyFill="1" applyBorder="1" applyAlignment="1">
      <alignment horizontal="center" vertical="center" wrapText="1"/>
    </xf>
    <xf numFmtId="190" fontId="5" fillId="0" borderId="16" xfId="69" applyNumberFormat="1" applyFont="1" applyFill="1" applyBorder="1" applyAlignment="1">
      <alignment horizontal="center" vertical="center" wrapText="1"/>
    </xf>
    <xf numFmtId="190" fontId="5" fillId="0" borderId="12" xfId="0" applyNumberFormat="1" applyFont="1" applyFill="1" applyBorder="1" applyAlignment="1">
      <alignment horizontal="center" vertical="center" wrapText="1"/>
    </xf>
    <xf numFmtId="190" fontId="2" fillId="0" borderId="15" xfId="0" applyNumberFormat="1" applyFont="1" applyFill="1" applyBorder="1" applyAlignment="1">
      <alignment horizontal="center" vertical="center"/>
    </xf>
    <xf numFmtId="9" fontId="10" fillId="0" borderId="15" xfId="0" applyNumberFormat="1" applyFont="1" applyFill="1" applyBorder="1" applyAlignment="1">
      <alignment horizontal="center" vertical="center" wrapText="1"/>
    </xf>
    <xf numFmtId="190" fontId="11" fillId="0" borderId="17" xfId="0" applyNumberFormat="1" applyFont="1" applyFill="1" applyBorder="1" applyAlignment="1">
      <alignment horizontal="center" vertical="center"/>
    </xf>
    <xf numFmtId="9" fontId="5" fillId="0" borderId="17" xfId="0" applyNumberFormat="1" applyFont="1" applyFill="1" applyBorder="1" applyAlignment="1">
      <alignment horizontal="center" vertical="center" wrapText="1"/>
    </xf>
    <xf numFmtId="190" fontId="10" fillId="0" borderId="18" xfId="69" applyNumberFormat="1" applyFont="1" applyFill="1" applyBorder="1" applyAlignment="1">
      <alignment horizontal="center" vertical="center" wrapText="1"/>
    </xf>
    <xf numFmtId="190" fontId="10" fillId="0" borderId="14" xfId="69" applyNumberFormat="1" applyFont="1" applyFill="1" applyBorder="1" applyAlignment="1">
      <alignment horizontal="center" vertical="center" wrapText="1"/>
    </xf>
    <xf numFmtId="190" fontId="2" fillId="0" borderId="19" xfId="69" applyNumberFormat="1" applyFont="1" applyFill="1" applyBorder="1" applyAlignment="1">
      <alignment horizontal="center" vertical="center"/>
    </xf>
    <xf numFmtId="9" fontId="10" fillId="0" borderId="20" xfId="0" applyNumberFormat="1" applyFont="1" applyFill="1" applyBorder="1" applyAlignment="1">
      <alignment horizontal="center" vertical="center" wrapText="1"/>
    </xf>
    <xf numFmtId="190" fontId="67" fillId="0" borderId="21" xfId="0" applyNumberFormat="1" applyFont="1" applyFill="1" applyBorder="1" applyAlignment="1">
      <alignment horizontal="center" vertical="center"/>
    </xf>
    <xf numFmtId="9" fontId="10" fillId="0" borderId="11" xfId="0" applyNumberFormat="1" applyFont="1" applyFill="1" applyBorder="1" applyAlignment="1">
      <alignment horizontal="center" vertical="center" wrapText="1"/>
    </xf>
    <xf numFmtId="190" fontId="11" fillId="0" borderId="22" xfId="0" applyNumberFormat="1" applyFont="1" applyFill="1" applyBorder="1" applyAlignment="1">
      <alignment horizontal="center" vertical="center"/>
    </xf>
    <xf numFmtId="190" fontId="2" fillId="0" borderId="17" xfId="69" applyNumberFormat="1" applyFont="1" applyFill="1" applyBorder="1" applyAlignment="1">
      <alignment horizontal="center" vertical="center"/>
    </xf>
    <xf numFmtId="41" fontId="5" fillId="0" borderId="19" xfId="0" applyNumberFormat="1" applyFont="1" applyFill="1" applyBorder="1" applyAlignment="1">
      <alignment horizontal="center" vertical="center" wrapText="1"/>
    </xf>
    <xf numFmtId="190" fontId="10" fillId="0" borderId="23" xfId="69" applyNumberFormat="1" applyFont="1" applyFill="1" applyBorder="1" applyAlignment="1">
      <alignment horizontal="center" vertical="center" wrapText="1"/>
    </xf>
    <xf numFmtId="190" fontId="11" fillId="0" borderId="12" xfId="0" applyNumberFormat="1" applyFont="1" applyFill="1" applyBorder="1" applyAlignment="1">
      <alignment horizontal="center" vertical="center"/>
    </xf>
    <xf numFmtId="9" fontId="11" fillId="0" borderId="10" xfId="0" applyNumberFormat="1" applyFont="1" applyFill="1" applyBorder="1" applyAlignment="1">
      <alignment horizontal="center" vertical="center"/>
    </xf>
    <xf numFmtId="9" fontId="2" fillId="0" borderId="10" xfId="0" applyNumberFormat="1" applyFont="1" applyBorder="1" applyAlignment="1">
      <alignment horizontal="center" vertical="center"/>
    </xf>
    <xf numFmtId="9" fontId="2" fillId="0" borderId="10" xfId="0" applyNumberFormat="1" applyFont="1" applyFill="1" applyBorder="1" applyAlignment="1">
      <alignment horizontal="center" vertical="center"/>
    </xf>
    <xf numFmtId="9" fontId="2" fillId="0" borderId="10" xfId="69" applyNumberFormat="1" applyFont="1" applyFill="1" applyBorder="1" applyAlignment="1">
      <alignment horizontal="center" vertical="center"/>
    </xf>
    <xf numFmtId="190" fontId="67" fillId="0" borderId="21" xfId="69" applyNumberFormat="1" applyFont="1" applyFill="1" applyBorder="1" applyAlignment="1">
      <alignment horizontal="center" vertical="center"/>
    </xf>
    <xf numFmtId="41" fontId="10" fillId="0" borderId="15" xfId="0" applyNumberFormat="1" applyFont="1" applyFill="1" applyBorder="1" applyAlignment="1">
      <alignment horizontal="center" vertical="center" wrapText="1"/>
    </xf>
    <xf numFmtId="41" fontId="5" fillId="0" borderId="20" xfId="0" applyNumberFormat="1" applyFont="1" applyFill="1" applyBorder="1" applyAlignment="1">
      <alignment horizontal="center" vertical="center" wrapText="1"/>
    </xf>
    <xf numFmtId="41" fontId="5" fillId="0" borderId="11" xfId="0" applyNumberFormat="1" applyFont="1" applyFill="1" applyBorder="1" applyAlignment="1">
      <alignment horizontal="center" vertical="center" wrapText="1"/>
    </xf>
    <xf numFmtId="190" fontId="2" fillId="0" borderId="15" xfId="69" applyNumberFormat="1" applyFont="1" applyFill="1" applyBorder="1" applyAlignment="1">
      <alignment horizontal="center" vertical="center"/>
    </xf>
    <xf numFmtId="41" fontId="5" fillId="0" borderId="15" xfId="0" applyNumberFormat="1" applyFont="1" applyFill="1" applyBorder="1" applyAlignment="1">
      <alignment horizontal="center" vertical="center" wrapText="1"/>
    </xf>
    <xf numFmtId="190" fontId="11" fillId="0" borderId="19" xfId="0" applyNumberFormat="1" applyFont="1" applyFill="1" applyBorder="1" applyAlignment="1">
      <alignment horizontal="center" vertical="center"/>
    </xf>
    <xf numFmtId="190" fontId="2" fillId="0" borderId="19" xfId="0" applyNumberFormat="1" applyFont="1" applyFill="1" applyBorder="1" applyAlignment="1">
      <alignment horizontal="center" vertical="center"/>
    </xf>
    <xf numFmtId="9" fontId="10" fillId="0" borderId="19" xfId="0" applyNumberFormat="1" applyFont="1" applyFill="1" applyBorder="1" applyAlignment="1">
      <alignment horizontal="center" vertical="center" wrapText="1"/>
    </xf>
    <xf numFmtId="190" fontId="10" fillId="0" borderId="16" xfId="69" applyNumberFormat="1" applyFont="1" applyFill="1" applyBorder="1" applyAlignment="1">
      <alignment horizontal="center" vertical="center" wrapText="1"/>
    </xf>
    <xf numFmtId="190" fontId="5" fillId="0" borderId="23" xfId="69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14" fontId="4" fillId="34" borderId="10" xfId="0" applyNumberFormat="1" applyFont="1" applyFill="1" applyBorder="1" applyAlignment="1">
      <alignment/>
    </xf>
    <xf numFmtId="0" fontId="4" fillId="35" borderId="10" xfId="0" applyFont="1" applyFill="1" applyBorder="1" applyAlignment="1">
      <alignment horizontal="left" vertical="justify" wrapText="1"/>
    </xf>
    <xf numFmtId="0" fontId="4" fillId="34" borderId="10" xfId="0" applyFont="1" applyFill="1" applyBorder="1" applyAlignment="1">
      <alignment vertical="top"/>
    </xf>
    <xf numFmtId="185" fontId="4" fillId="35" borderId="10" xfId="0" applyNumberFormat="1" applyFont="1" applyFill="1" applyBorder="1" applyAlignment="1">
      <alignment horizontal="center" vertical="center" wrapText="1"/>
    </xf>
    <xf numFmtId="185" fontId="4" fillId="34" borderId="10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4" fillId="35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5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188" fontId="4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0" fontId="0" fillId="0" borderId="10" xfId="0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185" fontId="21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justify" vertical="center"/>
    </xf>
    <xf numFmtId="0" fontId="4" fillId="0" borderId="10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justify" vertical="top" wrapText="1"/>
    </xf>
    <xf numFmtId="0" fontId="4" fillId="34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 shrinkToFi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4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horizontal="center" vertical="top" wrapText="1"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0" xfId="53" applyFont="1" applyBorder="1" applyAlignment="1">
      <alignment horizontal="center" vertical="center" wrapText="1"/>
      <protection/>
    </xf>
    <xf numFmtId="0" fontId="4" fillId="0" borderId="10" xfId="53" applyFont="1" applyFill="1" applyBorder="1" applyAlignment="1">
      <alignment horizontal="left" vertical="center" wrapText="1"/>
      <protection/>
    </xf>
    <xf numFmtId="0" fontId="3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horizontal="justify" vertical="top"/>
    </xf>
    <xf numFmtId="0" fontId="6" fillId="0" borderId="10" xfId="0" applyFont="1" applyBorder="1" applyAlignment="1">
      <alignment horizontal="justify" vertical="top" wrapText="1"/>
    </xf>
    <xf numFmtId="187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top"/>
    </xf>
    <xf numFmtId="179" fontId="4" fillId="0" borderId="10" xfId="69" applyFont="1" applyFill="1" applyBorder="1" applyAlignment="1">
      <alignment horizontal="center" vertical="top" wrapText="1"/>
    </xf>
    <xf numFmtId="179" fontId="4" fillId="0" borderId="10" xfId="69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justify" vertical="top" wrapText="1"/>
    </xf>
    <xf numFmtId="0" fontId="4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justify" vertical="top" wrapText="1"/>
    </xf>
    <xf numFmtId="185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left" vertical="center" wrapText="1"/>
    </xf>
    <xf numFmtId="0" fontId="4" fillId="0" borderId="10" xfId="69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justify" vertical="center"/>
    </xf>
    <xf numFmtId="0" fontId="1" fillId="0" borderId="10" xfId="0" applyFont="1" applyBorder="1" applyAlignment="1">
      <alignment horizontal="justify" vertical="center"/>
    </xf>
    <xf numFmtId="0" fontId="7" fillId="0" borderId="10" xfId="0" applyFont="1" applyBorder="1" applyAlignment="1">
      <alignment horizontal="justify"/>
    </xf>
    <xf numFmtId="0" fontId="7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3" fontId="4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53" applyFont="1" applyBorder="1" applyAlignment="1">
      <alignment horizontal="center" vertical="center"/>
      <protection/>
    </xf>
    <xf numFmtId="0" fontId="2" fillId="0" borderId="10" xfId="0" applyFont="1" applyBorder="1" applyAlignment="1">
      <alignment vertical="center"/>
    </xf>
    <xf numFmtId="0" fontId="6" fillId="36" borderId="10" xfId="0" applyFont="1" applyFill="1" applyBorder="1" applyAlignment="1">
      <alignment horizontal="left" vertical="center"/>
    </xf>
    <xf numFmtId="0" fontId="6" fillId="36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4" fillId="34" borderId="10" xfId="0" applyFont="1" applyFill="1" applyBorder="1" applyAlignment="1">
      <alignment horizontal="center" vertical="center" wrapText="1"/>
    </xf>
    <xf numFmtId="49" fontId="6" fillId="36" borderId="10" xfId="0" applyNumberFormat="1" applyFont="1" applyFill="1" applyBorder="1" applyAlignment="1">
      <alignment horizontal="left" vertical="top" wrapText="1"/>
    </xf>
    <xf numFmtId="49" fontId="7" fillId="34" borderId="10" xfId="0" applyNumberFormat="1" applyFont="1" applyFill="1" applyBorder="1" applyAlignment="1">
      <alignment horizontal="left" vertical="top" wrapText="1"/>
    </xf>
    <xf numFmtId="2" fontId="4" fillId="34" borderId="10" xfId="0" applyNumberFormat="1" applyFont="1" applyFill="1" applyBorder="1" applyAlignment="1" applyProtection="1">
      <alignment horizontal="center" vertical="center" wrapText="1"/>
      <protection/>
    </xf>
    <xf numFmtId="2" fontId="6" fillId="0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top"/>
    </xf>
    <xf numFmtId="2" fontId="4" fillId="0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justify" vertical="center"/>
    </xf>
    <xf numFmtId="0" fontId="4" fillId="0" borderId="10" xfId="53" applyFont="1" applyBorder="1" applyAlignment="1">
      <alignment horizontal="center" vertical="center"/>
      <protection/>
    </xf>
    <xf numFmtId="0" fontId="2" fillId="0" borderId="10" xfId="53" applyFont="1" applyFill="1" applyBorder="1" applyAlignment="1">
      <alignment horizontal="center"/>
      <protection/>
    </xf>
    <xf numFmtId="0" fontId="2" fillId="0" borderId="10" xfId="53" applyFont="1" applyFill="1" applyBorder="1" applyAlignment="1">
      <alignment horizontal="center" vertical="center"/>
      <protection/>
    </xf>
    <xf numFmtId="0" fontId="2" fillId="0" borderId="10" xfId="53" applyFont="1" applyFill="1" applyBorder="1" applyAlignment="1">
      <alignment horizontal="center" wrapText="1"/>
      <protection/>
    </xf>
    <xf numFmtId="0" fontId="7" fillId="0" borderId="10" xfId="0" applyFont="1" applyFill="1" applyBorder="1" applyAlignment="1">
      <alignment horizontal="center" wrapText="1"/>
    </xf>
    <xf numFmtId="16" fontId="3" fillId="34" borderId="10" xfId="0" applyNumberFormat="1" applyFont="1" applyFill="1" applyBorder="1" applyAlignment="1">
      <alignment horizontal="center" wrapText="1"/>
    </xf>
    <xf numFmtId="2" fontId="6" fillId="36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6" fillId="36" borderId="10" xfId="0" applyFont="1" applyFill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2" fontId="3" fillId="0" borderId="10" xfId="0" applyNumberFormat="1" applyFont="1" applyBorder="1" applyAlignment="1">
      <alignment horizontal="center" vertical="center"/>
    </xf>
    <xf numFmtId="2" fontId="4" fillId="36" borderId="10" xfId="0" applyNumberFormat="1" applyFont="1" applyFill="1" applyBorder="1" applyAlignment="1">
      <alignment horizontal="center" vertical="center"/>
    </xf>
    <xf numFmtId="2" fontId="4" fillId="34" borderId="10" xfId="0" applyNumberFormat="1" applyFont="1" applyFill="1" applyBorder="1" applyAlignment="1">
      <alignment horizontal="center" vertical="center"/>
    </xf>
    <xf numFmtId="2" fontId="18" fillId="34" borderId="10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/>
    </xf>
    <xf numFmtId="2" fontId="19" fillId="35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 wrapText="1"/>
    </xf>
    <xf numFmtId="2" fontId="7" fillId="34" borderId="10" xfId="0" applyNumberFormat="1" applyFont="1" applyFill="1" applyBorder="1" applyAlignment="1">
      <alignment horizontal="center" vertical="center"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/>
    </xf>
    <xf numFmtId="2" fontId="3" fillId="36" borderId="10" xfId="0" applyNumberFormat="1" applyFont="1" applyFill="1" applyBorder="1" applyAlignment="1">
      <alignment horizontal="center" vertical="center"/>
    </xf>
    <xf numFmtId="2" fontId="3" fillId="34" borderId="10" xfId="0" applyNumberFormat="1" applyFont="1" applyFill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2" fontId="4" fillId="36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/>
    </xf>
    <xf numFmtId="2" fontId="23" fillId="34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wrapText="1"/>
    </xf>
    <xf numFmtId="0" fontId="3" fillId="0" borderId="10" xfId="0" applyFont="1" applyFill="1" applyBorder="1" applyAlignment="1">
      <alignment/>
    </xf>
    <xf numFmtId="2" fontId="6" fillId="0" borderId="10" xfId="69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/>
    </xf>
    <xf numFmtId="2" fontId="6" fillId="36" borderId="10" xfId="69" applyNumberFormat="1" applyFont="1" applyFill="1" applyBorder="1" applyAlignment="1">
      <alignment horizontal="center" vertical="center" wrapText="1"/>
    </xf>
    <xf numFmtId="2" fontId="7" fillId="36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2" fontId="11" fillId="0" borderId="0" xfId="0" applyNumberFormat="1" applyFont="1" applyAlignment="1">
      <alignment/>
    </xf>
    <xf numFmtId="2" fontId="24" fillId="0" borderId="10" xfId="0" applyNumberFormat="1" applyFont="1" applyBorder="1" applyAlignment="1">
      <alignment horizontal="center" vertical="center"/>
    </xf>
    <xf numFmtId="2" fontId="3" fillId="36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2" fontId="3" fillId="34" borderId="10" xfId="0" applyNumberFormat="1" applyFont="1" applyFill="1" applyBorder="1" applyAlignment="1">
      <alignment horizontal="center" vertical="center" wrapText="1"/>
    </xf>
    <xf numFmtId="2" fontId="11" fillId="0" borderId="10" xfId="0" applyNumberFormat="1" applyFont="1" applyBorder="1" applyAlignment="1">
      <alignment horizontal="center" vertical="center"/>
    </xf>
    <xf numFmtId="2" fontId="3" fillId="34" borderId="10" xfId="0" applyNumberFormat="1" applyFont="1" applyFill="1" applyBorder="1" applyAlignment="1" applyProtection="1">
      <alignment horizontal="center" vertical="center" wrapText="1"/>
      <protection/>
    </xf>
    <xf numFmtId="2" fontId="8" fillId="0" borderId="0" xfId="0" applyNumberFormat="1" applyFont="1" applyAlignment="1">
      <alignment/>
    </xf>
    <xf numFmtId="2" fontId="3" fillId="0" borderId="10" xfId="69" applyNumberFormat="1" applyFont="1" applyFill="1" applyBorder="1" applyAlignment="1">
      <alignment horizontal="center" vertical="center"/>
    </xf>
    <xf numFmtId="2" fontId="4" fillId="0" borderId="10" xfId="69" applyNumberFormat="1" applyFont="1" applyFill="1" applyBorder="1" applyAlignment="1">
      <alignment horizontal="center" vertical="center"/>
    </xf>
    <xf numFmtId="2" fontId="7" fillId="35" borderId="10" xfId="0" applyNumberFormat="1" applyFont="1" applyFill="1" applyBorder="1" applyAlignment="1">
      <alignment horizontal="center" vertical="center"/>
    </xf>
    <xf numFmtId="2" fontId="6" fillId="34" borderId="1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 wrapText="1"/>
    </xf>
    <xf numFmtId="2" fontId="18" fillId="34" borderId="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2" fontId="6" fillId="36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6" fillId="35" borderId="10" xfId="0" applyNumberFormat="1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left" vertical="top" wrapText="1"/>
    </xf>
    <xf numFmtId="0" fontId="6" fillId="34" borderId="10" xfId="0" applyFont="1" applyFill="1" applyBorder="1" applyAlignment="1">
      <alignment horizontal="left" vertical="top" wrapText="1"/>
    </xf>
    <xf numFmtId="49" fontId="6" fillId="34" borderId="10" xfId="0" applyNumberFormat="1" applyFont="1" applyFill="1" applyBorder="1" applyAlignment="1">
      <alignment horizontal="left" vertical="top" wrapText="1"/>
    </xf>
    <xf numFmtId="2" fontId="3" fillId="36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Alignment="1">
      <alignment/>
    </xf>
    <xf numFmtId="0" fontId="4" fillId="0" borderId="19" xfId="0" applyFont="1" applyBorder="1" applyAlignment="1">
      <alignment/>
    </xf>
    <xf numFmtId="2" fontId="4" fillId="0" borderId="19" xfId="0" applyNumberFormat="1" applyFont="1" applyBorder="1" applyAlignment="1">
      <alignment horizontal="center" vertical="center"/>
    </xf>
    <xf numFmtId="2" fontId="3" fillId="0" borderId="19" xfId="0" applyNumberFormat="1" applyFon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2" fontId="8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41" fontId="10" fillId="0" borderId="19" xfId="0" applyNumberFormat="1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9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justify" wrapText="1"/>
    </xf>
    <xf numFmtId="0" fontId="4" fillId="0" borderId="10" xfId="0" applyFont="1" applyBorder="1" applyAlignment="1">
      <alignment horizontal="justify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20" fillId="0" borderId="10" xfId="0" applyFont="1" applyBorder="1" applyAlignment="1">
      <alignment horizontal="justify" vertical="center" wrapText="1"/>
    </xf>
    <xf numFmtId="0" fontId="20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justify" vertical="center" wrapText="1"/>
    </xf>
    <xf numFmtId="0" fontId="4" fillId="0" borderId="0" xfId="0" applyFont="1" applyAlignment="1">
      <alignment vertical="center" wrapText="1"/>
    </xf>
    <xf numFmtId="0" fontId="4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16" fontId="4" fillId="0" borderId="10" xfId="0" applyNumberFormat="1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wrapText="1"/>
    </xf>
    <xf numFmtId="0" fontId="4" fillId="0" borderId="10" xfId="53" applyFont="1" applyBorder="1" applyAlignment="1">
      <alignment wrapText="1"/>
      <protection/>
    </xf>
    <xf numFmtId="0" fontId="2" fillId="0" borderId="10" xfId="53" applyFont="1" applyBorder="1" applyAlignment="1">
      <alignment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0" fontId="15" fillId="0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4" fillId="0" borderId="10" xfId="53" applyFont="1" applyFill="1" applyBorder="1" applyAlignment="1">
      <alignment wrapText="1"/>
      <protection/>
    </xf>
    <xf numFmtId="0" fontId="2" fillId="0" borderId="10" xfId="53" applyFont="1" applyFill="1" applyBorder="1" applyAlignment="1">
      <alignment wrapText="1"/>
      <protection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 vertical="justify"/>
    </xf>
    <xf numFmtId="0" fontId="3" fillId="0" borderId="10" xfId="0" applyFont="1" applyBorder="1" applyAlignment="1">
      <alignment horizontal="left"/>
    </xf>
    <xf numFmtId="49" fontId="4" fillId="0" borderId="10" xfId="0" applyNumberFormat="1" applyFont="1" applyBorder="1" applyAlignment="1">
      <alignment horizontal="left"/>
    </xf>
    <xf numFmtId="0" fontId="3" fillId="0" borderId="10" xfId="0" applyFont="1" applyBorder="1" applyAlignment="1">
      <alignment horizontal="center" vertical="justify"/>
    </xf>
    <xf numFmtId="0" fontId="16" fillId="0" borderId="0" xfId="0" applyFont="1" applyAlignment="1">
      <alignment horizontal="center" vertical="center" wrapText="1"/>
    </xf>
    <xf numFmtId="0" fontId="3" fillId="17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4" fillId="34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wrapText="1"/>
    </xf>
    <xf numFmtId="0" fontId="4" fillId="35" borderId="10" xfId="0" applyFont="1" applyFill="1" applyBorder="1" applyAlignment="1">
      <alignment horizontal="left" vertical="justify" wrapText="1"/>
    </xf>
    <xf numFmtId="0" fontId="3" fillId="35" borderId="10" xfId="0" applyFont="1" applyFill="1" applyBorder="1" applyAlignment="1">
      <alignment horizontal="center" vertical="justify" wrapText="1"/>
    </xf>
    <xf numFmtId="0" fontId="3" fillId="34" borderId="10" xfId="0" applyFont="1" applyFill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/>
    </xf>
    <xf numFmtId="0" fontId="4" fillId="34" borderId="10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center" wrapText="1"/>
    </xf>
    <xf numFmtId="0" fontId="4" fillId="0" borderId="22" xfId="0" applyFont="1" applyFill="1" applyBorder="1" applyAlignment="1">
      <alignment horizontal="center" wrapText="1"/>
    </xf>
    <xf numFmtId="0" fontId="4" fillId="0" borderId="17" xfId="0" applyFont="1" applyFill="1" applyBorder="1" applyAlignment="1">
      <alignment horizont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19" xfId="0" applyFont="1" applyBorder="1" applyAlignment="1">
      <alignment horizontal="left" vertical="center" wrapText="1" shrinkToFit="1"/>
    </xf>
    <xf numFmtId="0" fontId="4" fillId="0" borderId="22" xfId="0" applyFont="1" applyBorder="1" applyAlignment="1">
      <alignment horizontal="left" vertical="center" wrapText="1" shrinkToFit="1"/>
    </xf>
    <xf numFmtId="0" fontId="4" fillId="0" borderId="17" xfId="0" applyFont="1" applyBorder="1" applyAlignment="1">
      <alignment horizontal="left" vertical="center" wrapText="1" shrinkToFit="1"/>
    </xf>
    <xf numFmtId="0" fontId="3" fillId="0" borderId="22" xfId="0" applyFont="1" applyBorder="1" applyAlignment="1">
      <alignment horizontal="left" vertical="center" wrapText="1" shrinkToFit="1"/>
    </xf>
    <xf numFmtId="0" fontId="3" fillId="0" borderId="17" xfId="0" applyFont="1" applyBorder="1" applyAlignment="1">
      <alignment horizontal="left" vertical="center" wrapText="1" shrinkToFit="1"/>
    </xf>
    <xf numFmtId="0" fontId="4" fillId="0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4" fillId="36" borderId="10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/>
    </xf>
    <xf numFmtId="49" fontId="4" fillId="36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7" fillId="34" borderId="10" xfId="0" applyFont="1" applyFill="1" applyBorder="1" applyAlignment="1">
      <alignment horizontal="left" vertical="center" wrapText="1"/>
    </xf>
    <xf numFmtId="0" fontId="4" fillId="36" borderId="10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left" vertical="center" wrapText="1"/>
    </xf>
    <xf numFmtId="0" fontId="22" fillId="0" borderId="10" xfId="0" applyFont="1" applyBorder="1" applyAlignment="1">
      <alignment horizontal="left" vertical="center" wrapText="1"/>
    </xf>
    <xf numFmtId="0" fontId="6" fillId="36" borderId="10" xfId="0" applyFont="1" applyFill="1" applyBorder="1" applyAlignment="1">
      <alignment horizontal="left" vertical="center" wrapText="1"/>
    </xf>
    <xf numFmtId="0" fontId="22" fillId="36" borderId="10" xfId="0" applyFont="1" applyFill="1" applyBorder="1" applyAlignment="1">
      <alignment horizontal="left" vertical="center" wrapText="1"/>
    </xf>
    <xf numFmtId="16" fontId="4" fillId="0" borderId="10" xfId="0" applyNumberFormat="1" applyFont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top"/>
    </xf>
    <xf numFmtId="49" fontId="4" fillId="34" borderId="10" xfId="0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left" vertical="center" wrapText="1" shrinkToFit="1"/>
    </xf>
    <xf numFmtId="0" fontId="4" fillId="36" borderId="10" xfId="0" applyFont="1" applyFill="1" applyBorder="1" applyAlignment="1">
      <alignment horizontal="center" vertical="top"/>
    </xf>
    <xf numFmtId="0" fontId="4" fillId="0" borderId="10" xfId="0" applyFont="1" applyBorder="1" applyAlignment="1">
      <alignment horizontal="left" vertical="center" wrapText="1" shrinkToFit="1"/>
    </xf>
    <xf numFmtId="0" fontId="3" fillId="34" borderId="10" xfId="0" applyFont="1" applyFill="1" applyBorder="1" applyAlignment="1">
      <alignment horizontal="left" vertical="center" wrapText="1" shrinkToFit="1"/>
    </xf>
    <xf numFmtId="0" fontId="3" fillId="0" borderId="10" xfId="0" applyFont="1" applyBorder="1" applyAlignment="1">
      <alignment horizontal="left" vertical="center" wrapText="1" shrinkToFit="1"/>
    </xf>
    <xf numFmtId="49" fontId="4" fillId="0" borderId="19" xfId="0" applyNumberFormat="1" applyFont="1" applyBorder="1" applyAlignment="1">
      <alignment horizontal="center"/>
    </xf>
    <xf numFmtId="49" fontId="4" fillId="0" borderId="22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4" fillId="36" borderId="10" xfId="0" applyFont="1" applyFill="1" applyBorder="1" applyAlignment="1">
      <alignment horizontal="center" vertical="center" wrapText="1" shrinkToFit="1"/>
    </xf>
    <xf numFmtId="0" fontId="3" fillId="36" borderId="10" xfId="0" applyFont="1" applyFill="1" applyBorder="1" applyAlignment="1">
      <alignment horizontal="left" vertical="center" wrapText="1" shrinkToFi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wrapText="1"/>
    </xf>
    <xf numFmtId="0" fontId="4" fillId="38" borderId="10" xfId="0" applyFont="1" applyFill="1" applyBorder="1" applyAlignment="1">
      <alignment horizontal="center"/>
    </xf>
    <xf numFmtId="0" fontId="3" fillId="38" borderId="10" xfId="0" applyFont="1" applyFill="1" applyBorder="1" applyAlignment="1">
      <alignment horizontal="left" vertical="center" wrapText="1"/>
    </xf>
    <xf numFmtId="0" fontId="4" fillId="37" borderId="10" xfId="0" applyFont="1" applyFill="1" applyBorder="1" applyAlignment="1">
      <alignment horizontal="center"/>
    </xf>
    <xf numFmtId="0" fontId="3" fillId="37" borderId="10" xfId="0" applyFont="1" applyFill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center" vertical="center"/>
    </xf>
    <xf numFmtId="1" fontId="7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16" fillId="0" borderId="0" xfId="0" applyFont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 wrapText="1"/>
    </xf>
    <xf numFmtId="0" fontId="7" fillId="36" borderId="10" xfId="0" applyFont="1" applyFill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49" fontId="13" fillId="34" borderId="19" xfId="0" applyNumberFormat="1" applyFont="1" applyFill="1" applyBorder="1" applyAlignment="1">
      <alignment horizontal="center" vertical="top" wrapText="1"/>
    </xf>
    <xf numFmtId="49" fontId="13" fillId="34" borderId="22" xfId="0" applyNumberFormat="1" applyFont="1" applyFill="1" applyBorder="1" applyAlignment="1">
      <alignment horizontal="center" vertical="top" wrapText="1"/>
    </xf>
    <xf numFmtId="49" fontId="13" fillId="34" borderId="17" xfId="0" applyNumberFormat="1" applyFont="1" applyFill="1" applyBorder="1" applyAlignment="1">
      <alignment horizontal="center" vertical="top" wrapText="1"/>
    </xf>
    <xf numFmtId="0" fontId="13" fillId="36" borderId="19" xfId="0" applyFont="1" applyFill="1" applyBorder="1" applyAlignment="1">
      <alignment horizontal="center" vertical="top" wrapText="1"/>
    </xf>
    <xf numFmtId="0" fontId="13" fillId="36" borderId="22" xfId="0" applyFont="1" applyFill="1" applyBorder="1" applyAlignment="1">
      <alignment horizontal="center" vertical="top" wrapText="1"/>
    </xf>
    <xf numFmtId="0" fontId="13" fillId="36" borderId="17" xfId="0" applyFont="1" applyFill="1" applyBorder="1" applyAlignment="1">
      <alignment horizontal="center" vertical="top" wrapText="1"/>
    </xf>
    <xf numFmtId="0" fontId="13" fillId="34" borderId="19" xfId="0" applyFont="1" applyFill="1" applyBorder="1" applyAlignment="1">
      <alignment horizontal="center" vertical="top" wrapText="1"/>
    </xf>
    <xf numFmtId="0" fontId="13" fillId="34" borderId="22" xfId="0" applyFont="1" applyFill="1" applyBorder="1" applyAlignment="1">
      <alignment horizontal="center" vertical="top" wrapText="1"/>
    </xf>
    <xf numFmtId="0" fontId="13" fillId="34" borderId="17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textRotation="90" wrapText="1"/>
    </xf>
    <xf numFmtId="0" fontId="17" fillId="0" borderId="0" xfId="0" applyFont="1" applyAlignment="1">
      <alignment horizontal="center" vertical="center"/>
    </xf>
  </cellXfs>
  <cellStyles count="5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2" xfId="55"/>
    <cellStyle name="Обычный 3" xfId="56"/>
    <cellStyle name="Обычный 4" xfId="57"/>
    <cellStyle name="Обычный 5" xfId="58"/>
    <cellStyle name="Обычный 6" xfId="59"/>
    <cellStyle name="Обычный 7" xfId="60"/>
    <cellStyle name="Обычный 8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846"/>
  <sheetViews>
    <sheetView zoomScale="84" zoomScaleNormal="84" zoomScalePageLayoutView="0" workbookViewId="0" topLeftCell="A1">
      <pane ySplit="6" topLeftCell="A847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8.28125" style="0" customWidth="1"/>
    <col min="2" max="2" width="28.28125" style="0" customWidth="1"/>
    <col min="3" max="3" width="12.421875" style="0" customWidth="1"/>
    <col min="4" max="4" width="10.28125" style="0" customWidth="1"/>
    <col min="5" max="5" width="11.57421875" style="0" customWidth="1"/>
    <col min="6" max="6" width="9.421875" style="0" bestFit="1" customWidth="1"/>
    <col min="7" max="7" width="9.8515625" style="0" bestFit="1" customWidth="1"/>
    <col min="8" max="8" width="9.140625" style="0" customWidth="1"/>
    <col min="9" max="9" width="39.7109375" style="0" customWidth="1"/>
    <col min="10" max="10" width="9.140625" style="0" hidden="1" customWidth="1"/>
  </cols>
  <sheetData>
    <row r="2" spans="1:9" ht="37.5" customHeight="1">
      <c r="A2" s="459" t="s">
        <v>1725</v>
      </c>
      <c r="B2" s="459"/>
      <c r="C2" s="459"/>
      <c r="D2" s="459"/>
      <c r="E2" s="459"/>
      <c r="F2" s="459"/>
      <c r="G2" s="459"/>
      <c r="H2" s="459"/>
      <c r="I2" s="459"/>
    </row>
    <row r="3" spans="1:9" ht="15.75">
      <c r="A3" s="130"/>
      <c r="B3" s="130"/>
      <c r="C3" s="130"/>
      <c r="D3" s="130"/>
      <c r="E3" s="130"/>
      <c r="F3" s="130"/>
      <c r="G3" s="130"/>
      <c r="H3" s="130"/>
      <c r="I3" s="130"/>
    </row>
    <row r="4" spans="1:10" ht="15.75">
      <c r="A4" s="420" t="s">
        <v>0</v>
      </c>
      <c r="B4" s="419" t="s">
        <v>6</v>
      </c>
      <c r="C4" s="419" t="s">
        <v>7</v>
      </c>
      <c r="D4" s="420" t="s">
        <v>8</v>
      </c>
      <c r="E4" s="420" t="s">
        <v>9</v>
      </c>
      <c r="F4" s="420"/>
      <c r="G4" s="420"/>
      <c r="H4" s="420"/>
      <c r="I4" s="419" t="s">
        <v>36</v>
      </c>
      <c r="J4" s="3"/>
    </row>
    <row r="5" spans="1:10" ht="15.75">
      <c r="A5" s="420"/>
      <c r="B5" s="419"/>
      <c r="C5" s="419"/>
      <c r="D5" s="420"/>
      <c r="E5" s="419" t="s">
        <v>10</v>
      </c>
      <c r="F5" s="420" t="s">
        <v>11</v>
      </c>
      <c r="G5" s="420"/>
      <c r="H5" s="420"/>
      <c r="I5" s="419"/>
      <c r="J5" s="3"/>
    </row>
    <row r="6" spans="1:10" ht="56.25" customHeight="1">
      <c r="A6" s="420"/>
      <c r="B6" s="419"/>
      <c r="C6" s="419"/>
      <c r="D6" s="420"/>
      <c r="E6" s="419"/>
      <c r="F6" s="141" t="s">
        <v>12</v>
      </c>
      <c r="G6" s="141" t="s">
        <v>13</v>
      </c>
      <c r="H6" s="58" t="s">
        <v>1</v>
      </c>
      <c r="I6" s="419"/>
      <c r="J6" s="3"/>
    </row>
    <row r="7" spans="1:10" ht="27" customHeight="1">
      <c r="A7" s="104">
        <v>1</v>
      </c>
      <c r="B7" s="104">
        <v>2</v>
      </c>
      <c r="C7" s="104">
        <v>3</v>
      </c>
      <c r="D7" s="104">
        <v>4</v>
      </c>
      <c r="E7" s="104">
        <v>5</v>
      </c>
      <c r="F7" s="104">
        <v>6</v>
      </c>
      <c r="G7" s="104">
        <v>7</v>
      </c>
      <c r="H7" s="104">
        <v>8</v>
      </c>
      <c r="I7" s="104">
        <v>9</v>
      </c>
      <c r="J7" s="3"/>
    </row>
    <row r="8" spans="1:10" ht="34.5" customHeight="1">
      <c r="A8" s="2">
        <v>1</v>
      </c>
      <c r="B8" s="443" t="s">
        <v>46</v>
      </c>
      <c r="C8" s="443"/>
      <c r="D8" s="443"/>
      <c r="E8" s="443"/>
      <c r="F8" s="443"/>
      <c r="G8" s="443"/>
      <c r="H8" s="443"/>
      <c r="I8" s="443"/>
      <c r="J8" s="3"/>
    </row>
    <row r="9" spans="1:10" ht="70.5" customHeight="1">
      <c r="A9" s="35" t="s">
        <v>14</v>
      </c>
      <c r="B9" s="127" t="s">
        <v>689</v>
      </c>
      <c r="C9" s="21" t="s">
        <v>202</v>
      </c>
      <c r="D9" s="21" t="s">
        <v>203</v>
      </c>
      <c r="E9" s="21">
        <v>50</v>
      </c>
      <c r="F9" s="21">
        <v>55</v>
      </c>
      <c r="G9" s="242">
        <v>55</v>
      </c>
      <c r="H9" s="246">
        <f aca="true" t="shared" si="0" ref="H9:H14">G9/F9*100-100</f>
        <v>0</v>
      </c>
      <c r="I9" s="7"/>
      <c r="J9" s="162"/>
    </row>
    <row r="10" spans="1:10" ht="86.25" customHeight="1">
      <c r="A10" s="40" t="s">
        <v>138</v>
      </c>
      <c r="B10" s="126" t="s">
        <v>690</v>
      </c>
      <c r="C10" s="178" t="s">
        <v>472</v>
      </c>
      <c r="D10" s="200" t="s">
        <v>231</v>
      </c>
      <c r="E10" s="200">
        <v>797</v>
      </c>
      <c r="F10" s="200">
        <v>797</v>
      </c>
      <c r="G10" s="247">
        <v>937.3</v>
      </c>
      <c r="H10" s="247">
        <f>100-(G10/F10*100)</f>
        <v>-17.603513174404</v>
      </c>
      <c r="I10" s="271" t="s">
        <v>1554</v>
      </c>
      <c r="J10" s="182"/>
    </row>
    <row r="11" spans="1:10" ht="49.5" customHeight="1">
      <c r="A11" s="40" t="s">
        <v>142</v>
      </c>
      <c r="B11" s="123" t="s">
        <v>691</v>
      </c>
      <c r="C11" s="179" t="s">
        <v>472</v>
      </c>
      <c r="D11" s="200" t="s">
        <v>231</v>
      </c>
      <c r="E11" s="200">
        <v>17.5</v>
      </c>
      <c r="F11" s="200">
        <v>17.3</v>
      </c>
      <c r="G11" s="246">
        <v>10.87</v>
      </c>
      <c r="H11" s="247">
        <f>100-(G11/F11*100)</f>
        <v>37.16763005780348</v>
      </c>
      <c r="I11" s="128"/>
      <c r="J11" s="182"/>
    </row>
    <row r="12" spans="1:10" ht="111.75" customHeight="1">
      <c r="A12" s="252" t="s">
        <v>145</v>
      </c>
      <c r="B12" s="123" t="s">
        <v>692</v>
      </c>
      <c r="C12" s="179" t="s">
        <v>202</v>
      </c>
      <c r="D12" s="200" t="s">
        <v>203</v>
      </c>
      <c r="E12" s="200">
        <v>75</v>
      </c>
      <c r="F12" s="200">
        <v>77</v>
      </c>
      <c r="G12" s="200">
        <v>77</v>
      </c>
      <c r="H12" s="246">
        <f t="shared" si="0"/>
        <v>0</v>
      </c>
      <c r="I12" s="5"/>
      <c r="J12" s="182"/>
    </row>
    <row r="13" spans="1:10" ht="85.5" customHeight="1">
      <c r="A13" s="252" t="s">
        <v>182</v>
      </c>
      <c r="B13" s="123" t="s">
        <v>693</v>
      </c>
      <c r="C13" s="242" t="s">
        <v>472</v>
      </c>
      <c r="D13" s="242" t="s">
        <v>203</v>
      </c>
      <c r="E13" s="242">
        <v>2.9</v>
      </c>
      <c r="F13" s="242">
        <v>3.1</v>
      </c>
      <c r="G13" s="246">
        <v>2.3</v>
      </c>
      <c r="H13" s="247">
        <f>100-(G13/F13*100)</f>
        <v>25.80645161290323</v>
      </c>
      <c r="I13" s="5"/>
      <c r="J13" s="182"/>
    </row>
    <row r="14" spans="1:10" ht="102.75" customHeight="1">
      <c r="A14" s="153" t="s">
        <v>617</v>
      </c>
      <c r="B14" s="242" t="s">
        <v>694</v>
      </c>
      <c r="C14" s="179"/>
      <c r="D14" s="200"/>
      <c r="E14" s="200">
        <v>90</v>
      </c>
      <c r="F14" s="200">
        <v>90</v>
      </c>
      <c r="G14" s="200">
        <v>94</v>
      </c>
      <c r="H14" s="246">
        <f t="shared" si="0"/>
        <v>4.444444444444457</v>
      </c>
      <c r="I14" s="123" t="s">
        <v>695</v>
      </c>
      <c r="J14" s="182"/>
    </row>
    <row r="15" spans="1:10" ht="34.5" customHeight="1">
      <c r="A15" s="461" t="s">
        <v>696</v>
      </c>
      <c r="B15" s="461"/>
      <c r="C15" s="461"/>
      <c r="D15" s="461"/>
      <c r="E15" s="461"/>
      <c r="F15" s="461"/>
      <c r="G15" s="461"/>
      <c r="H15" s="461"/>
      <c r="I15" s="461"/>
      <c r="J15" s="182"/>
    </row>
    <row r="16" spans="1:10" ht="94.5" customHeight="1">
      <c r="A16" s="115" t="s">
        <v>14</v>
      </c>
      <c r="B16" s="119" t="s">
        <v>690</v>
      </c>
      <c r="C16" s="251" t="s">
        <v>472</v>
      </c>
      <c r="D16" s="242" t="s">
        <v>231</v>
      </c>
      <c r="E16" s="242">
        <v>797</v>
      </c>
      <c r="F16" s="242">
        <v>797</v>
      </c>
      <c r="G16" s="246">
        <v>937.3</v>
      </c>
      <c r="H16" s="247">
        <f>100-(G16/F16*100)</f>
        <v>-17.603513174404</v>
      </c>
      <c r="I16" s="119" t="s">
        <v>697</v>
      </c>
      <c r="J16" s="182"/>
    </row>
    <row r="17" spans="1:10" ht="189" customHeight="1">
      <c r="A17" s="19" t="s">
        <v>138</v>
      </c>
      <c r="B17" s="119" t="s">
        <v>698</v>
      </c>
      <c r="C17" s="251" t="s">
        <v>472</v>
      </c>
      <c r="D17" s="242" t="s">
        <v>231</v>
      </c>
      <c r="E17" s="242">
        <v>70.9</v>
      </c>
      <c r="F17" s="242">
        <v>73.6</v>
      </c>
      <c r="G17" s="246">
        <v>85.4</v>
      </c>
      <c r="H17" s="247">
        <f>100-(G17/F17*100)</f>
        <v>-16.0326086956522</v>
      </c>
      <c r="I17" s="122" t="s">
        <v>738</v>
      </c>
      <c r="J17" s="182"/>
    </row>
    <row r="18" spans="1:10" ht="69" customHeight="1">
      <c r="A18" s="17" t="s">
        <v>142</v>
      </c>
      <c r="B18" s="119" t="s">
        <v>691</v>
      </c>
      <c r="C18" s="251" t="s">
        <v>472</v>
      </c>
      <c r="D18" s="242" t="s">
        <v>231</v>
      </c>
      <c r="E18" s="242">
        <v>17.5</v>
      </c>
      <c r="F18" s="242">
        <v>17.3</v>
      </c>
      <c r="G18" s="246">
        <v>10.87</v>
      </c>
      <c r="H18" s="247">
        <f>100-(G18/F18*100)</f>
        <v>37.16763005780348</v>
      </c>
      <c r="I18" s="121" t="s">
        <v>699</v>
      </c>
      <c r="J18" s="182"/>
    </row>
    <row r="19" spans="1:10" ht="34.5" customHeight="1">
      <c r="A19" s="462" t="s">
        <v>700</v>
      </c>
      <c r="B19" s="462"/>
      <c r="C19" s="462"/>
      <c r="D19" s="462"/>
      <c r="E19" s="462"/>
      <c r="F19" s="462"/>
      <c r="G19" s="462"/>
      <c r="H19" s="462"/>
      <c r="I19" s="462"/>
      <c r="J19" s="182"/>
    </row>
    <row r="20" spans="1:10" ht="34.5" customHeight="1">
      <c r="A20" s="243" t="s">
        <v>2</v>
      </c>
      <c r="B20" s="119" t="s">
        <v>701</v>
      </c>
      <c r="C20" s="117" t="s">
        <v>202</v>
      </c>
      <c r="D20" s="200" t="s">
        <v>231</v>
      </c>
      <c r="E20" s="200">
        <v>4</v>
      </c>
      <c r="F20" s="200">
        <v>8</v>
      </c>
      <c r="G20" s="200">
        <v>32</v>
      </c>
      <c r="H20" s="200">
        <f>G20/F20*100-100</f>
        <v>300</v>
      </c>
      <c r="I20" s="116"/>
      <c r="J20" s="182"/>
    </row>
    <row r="21" spans="1:10" ht="34.5" customHeight="1">
      <c r="A21" s="6" t="s">
        <v>3</v>
      </c>
      <c r="B21" s="119" t="s">
        <v>702</v>
      </c>
      <c r="C21" s="117" t="s">
        <v>202</v>
      </c>
      <c r="D21" s="200" t="s">
        <v>203</v>
      </c>
      <c r="E21" s="200">
        <v>51</v>
      </c>
      <c r="F21" s="200">
        <v>55</v>
      </c>
      <c r="G21" s="200">
        <v>55</v>
      </c>
      <c r="H21" s="246">
        <f>G21/F21*100-100</f>
        <v>0</v>
      </c>
      <c r="I21" s="116"/>
      <c r="J21" s="182"/>
    </row>
    <row r="22" spans="1:10" ht="50.25" customHeight="1">
      <c r="A22" s="6" t="s">
        <v>1152</v>
      </c>
      <c r="B22" s="119" t="s">
        <v>703</v>
      </c>
      <c r="C22" s="117" t="s">
        <v>202</v>
      </c>
      <c r="D22" s="200" t="s">
        <v>231</v>
      </c>
      <c r="E22" s="200">
        <v>35</v>
      </c>
      <c r="F22" s="200">
        <v>35</v>
      </c>
      <c r="G22" s="200">
        <v>32</v>
      </c>
      <c r="H22" s="246">
        <f>G22/F22*100-100</f>
        <v>-8.57142857142857</v>
      </c>
      <c r="I22" s="119" t="s">
        <v>704</v>
      </c>
      <c r="J22" s="182"/>
    </row>
    <row r="23" spans="1:10" ht="34.5" customHeight="1">
      <c r="A23" s="462" t="s">
        <v>705</v>
      </c>
      <c r="B23" s="462"/>
      <c r="C23" s="462"/>
      <c r="D23" s="462"/>
      <c r="E23" s="462"/>
      <c r="F23" s="462"/>
      <c r="G23" s="462"/>
      <c r="H23" s="462"/>
      <c r="I23" s="462"/>
      <c r="J23" s="182"/>
    </row>
    <row r="24" spans="1:10" ht="130.5" customHeight="1">
      <c r="A24" s="17" t="s">
        <v>1153</v>
      </c>
      <c r="B24" s="119" t="s">
        <v>706</v>
      </c>
      <c r="C24" s="251" t="s">
        <v>202</v>
      </c>
      <c r="D24" s="242" t="s">
        <v>203</v>
      </c>
      <c r="E24" s="242">
        <v>95</v>
      </c>
      <c r="F24" s="242">
        <v>95</v>
      </c>
      <c r="G24" s="242">
        <v>95</v>
      </c>
      <c r="H24" s="242">
        <f>G24/F24*100-100</f>
        <v>0</v>
      </c>
      <c r="I24" s="112"/>
      <c r="J24" s="182"/>
    </row>
    <row r="25" spans="1:10" ht="54" customHeight="1">
      <c r="A25" s="17" t="s">
        <v>1154</v>
      </c>
      <c r="B25" s="119" t="s">
        <v>707</v>
      </c>
      <c r="C25" s="251" t="s">
        <v>472</v>
      </c>
      <c r="D25" s="242" t="s">
        <v>231</v>
      </c>
      <c r="E25" s="242">
        <v>85</v>
      </c>
      <c r="F25" s="242">
        <v>89</v>
      </c>
      <c r="G25" s="242">
        <v>102</v>
      </c>
      <c r="H25" s="247">
        <f>100-(G25/F25*100)</f>
        <v>-14.606741573033702</v>
      </c>
      <c r="I25" s="119" t="s">
        <v>708</v>
      </c>
      <c r="J25" s="182"/>
    </row>
    <row r="26" spans="1:10" ht="34.5" customHeight="1">
      <c r="A26" s="469" t="s">
        <v>709</v>
      </c>
      <c r="B26" s="470"/>
      <c r="C26" s="470"/>
      <c r="D26" s="470"/>
      <c r="E26" s="470"/>
      <c r="F26" s="470"/>
      <c r="G26" s="470"/>
      <c r="H26" s="470"/>
      <c r="I26" s="470"/>
      <c r="J26" s="182"/>
    </row>
    <row r="27" spans="1:10" ht="34.5" customHeight="1">
      <c r="A27" s="116" t="s">
        <v>1155</v>
      </c>
      <c r="B27" s="119" t="s">
        <v>710</v>
      </c>
      <c r="C27" s="120" t="s">
        <v>202</v>
      </c>
      <c r="D27" s="112" t="s">
        <v>203</v>
      </c>
      <c r="E27" s="112">
        <v>100</v>
      </c>
      <c r="F27" s="112">
        <v>95</v>
      </c>
      <c r="G27" s="112">
        <v>100</v>
      </c>
      <c r="H27" s="118">
        <f>G27/F27*100-100</f>
        <v>5.263157894736835</v>
      </c>
      <c r="I27" s="116"/>
      <c r="J27" s="182"/>
    </row>
    <row r="28" spans="1:10" ht="55.5" customHeight="1">
      <c r="A28" s="469" t="s">
        <v>711</v>
      </c>
      <c r="B28" s="471"/>
      <c r="C28" s="471"/>
      <c r="D28" s="471"/>
      <c r="E28" s="471"/>
      <c r="F28" s="471"/>
      <c r="G28" s="471"/>
      <c r="H28" s="471"/>
      <c r="I28" s="471"/>
      <c r="J28" s="182"/>
    </row>
    <row r="29" spans="1:10" ht="189" customHeight="1">
      <c r="A29" s="111" t="s">
        <v>1156</v>
      </c>
      <c r="B29" s="119" t="s">
        <v>739</v>
      </c>
      <c r="C29" s="242" t="s">
        <v>202</v>
      </c>
      <c r="D29" s="200" t="s">
        <v>224</v>
      </c>
      <c r="E29" s="200">
        <v>4965</v>
      </c>
      <c r="F29" s="200">
        <v>4965</v>
      </c>
      <c r="G29" s="200">
        <v>5631</v>
      </c>
      <c r="H29" s="246">
        <f>G29/F29*100-100</f>
        <v>13.41389728096675</v>
      </c>
      <c r="I29" s="112"/>
      <c r="J29" s="182"/>
    </row>
    <row r="30" spans="1:10" ht="34.5" customHeight="1">
      <c r="A30" s="476" t="s">
        <v>712</v>
      </c>
      <c r="B30" s="476"/>
      <c r="C30" s="476"/>
      <c r="D30" s="476"/>
      <c r="E30" s="476"/>
      <c r="F30" s="476"/>
      <c r="G30" s="476"/>
      <c r="H30" s="476"/>
      <c r="I30" s="476"/>
      <c r="J30" s="182"/>
    </row>
    <row r="31" spans="1:10" ht="63" customHeight="1">
      <c r="A31" s="17" t="s">
        <v>1157</v>
      </c>
      <c r="B31" s="123" t="s">
        <v>713</v>
      </c>
      <c r="C31" s="200" t="s">
        <v>202</v>
      </c>
      <c r="D31" s="201" t="s">
        <v>231</v>
      </c>
      <c r="E31" s="201">
        <v>3</v>
      </c>
      <c r="F31" s="200">
        <v>3</v>
      </c>
      <c r="G31" s="200">
        <v>3</v>
      </c>
      <c r="H31" s="201">
        <f>G31/F31*100-100</f>
        <v>0</v>
      </c>
      <c r="I31" s="201"/>
      <c r="J31" s="182"/>
    </row>
    <row r="32" spans="1:10" ht="34.5" customHeight="1">
      <c r="A32" s="461" t="s">
        <v>714</v>
      </c>
      <c r="B32" s="471"/>
      <c r="C32" s="471"/>
      <c r="D32" s="471"/>
      <c r="E32" s="471"/>
      <c r="F32" s="471"/>
      <c r="G32" s="471"/>
      <c r="H32" s="471"/>
      <c r="I32" s="471"/>
      <c r="J32" s="471"/>
    </row>
    <row r="33" spans="1:10" ht="99.75" customHeight="1">
      <c r="A33" s="17" t="s">
        <v>5</v>
      </c>
      <c r="B33" s="119" t="s">
        <v>740</v>
      </c>
      <c r="C33" s="242" t="s">
        <v>472</v>
      </c>
      <c r="D33" s="200" t="s">
        <v>231</v>
      </c>
      <c r="E33" s="200">
        <v>440.7</v>
      </c>
      <c r="F33" s="200">
        <v>440.7</v>
      </c>
      <c r="G33" s="200">
        <v>412.6</v>
      </c>
      <c r="H33" s="246">
        <f>G33/F33*100-100</f>
        <v>-6.3762196505559245</v>
      </c>
      <c r="I33" s="129" t="s">
        <v>715</v>
      </c>
      <c r="J33" s="182"/>
    </row>
    <row r="34" spans="1:10" ht="114" customHeight="1">
      <c r="A34" s="17" t="s">
        <v>526</v>
      </c>
      <c r="B34" s="119" t="s">
        <v>716</v>
      </c>
      <c r="C34" s="242" t="s">
        <v>202</v>
      </c>
      <c r="D34" s="200" t="s">
        <v>203</v>
      </c>
      <c r="E34" s="200">
        <v>75</v>
      </c>
      <c r="F34" s="200">
        <v>77</v>
      </c>
      <c r="G34" s="200">
        <v>77</v>
      </c>
      <c r="H34" s="246">
        <f>G34/F34*100-100</f>
        <v>0</v>
      </c>
      <c r="I34" s="248"/>
      <c r="J34" s="182"/>
    </row>
    <row r="35" spans="1:10" ht="34.5" customHeight="1">
      <c r="A35" s="462" t="s">
        <v>717</v>
      </c>
      <c r="B35" s="462"/>
      <c r="C35" s="462"/>
      <c r="D35" s="462"/>
      <c r="E35" s="462"/>
      <c r="F35" s="462"/>
      <c r="G35" s="462"/>
      <c r="H35" s="462"/>
      <c r="I35" s="462"/>
      <c r="J35" s="182"/>
    </row>
    <row r="36" spans="1:10" ht="66" customHeight="1">
      <c r="A36" s="17" t="s">
        <v>186</v>
      </c>
      <c r="B36" s="119" t="s">
        <v>718</v>
      </c>
      <c r="C36" s="242" t="s">
        <v>202</v>
      </c>
      <c r="D36" s="200" t="s">
        <v>231</v>
      </c>
      <c r="E36" s="200">
        <v>27</v>
      </c>
      <c r="F36" s="200">
        <v>33</v>
      </c>
      <c r="G36" s="200">
        <v>33</v>
      </c>
      <c r="H36" s="246">
        <f>G36/F36*100-100</f>
        <v>0</v>
      </c>
      <c r="I36" s="201"/>
      <c r="J36" s="182"/>
    </row>
    <row r="37" spans="1:10" ht="34.5" customHeight="1">
      <c r="A37" s="462" t="s">
        <v>719</v>
      </c>
      <c r="B37" s="470"/>
      <c r="C37" s="470"/>
      <c r="D37" s="470"/>
      <c r="E37" s="470"/>
      <c r="F37" s="470"/>
      <c r="G37" s="470"/>
      <c r="H37" s="470"/>
      <c r="I37" s="470"/>
      <c r="J37" s="182"/>
    </row>
    <row r="38" spans="1:10" ht="81.75" customHeight="1">
      <c r="A38" s="17" t="s">
        <v>263</v>
      </c>
      <c r="B38" s="119" t="s">
        <v>720</v>
      </c>
      <c r="C38" s="242" t="s">
        <v>202</v>
      </c>
      <c r="D38" s="200" t="s">
        <v>203</v>
      </c>
      <c r="E38" s="200">
        <v>57.1</v>
      </c>
      <c r="F38" s="200">
        <v>57.4</v>
      </c>
      <c r="G38" s="200">
        <v>57.4</v>
      </c>
      <c r="H38" s="246">
        <f>G38/F38*100-100</f>
        <v>0</v>
      </c>
      <c r="I38" s="124"/>
      <c r="J38" s="182"/>
    </row>
    <row r="39" spans="1:10" ht="34.5" customHeight="1">
      <c r="A39" s="461" t="s">
        <v>721</v>
      </c>
      <c r="B39" s="472"/>
      <c r="C39" s="472"/>
      <c r="D39" s="472"/>
      <c r="E39" s="472"/>
      <c r="F39" s="472"/>
      <c r="G39" s="472"/>
      <c r="H39" s="472"/>
      <c r="I39" s="472"/>
      <c r="J39" s="182"/>
    </row>
    <row r="40" spans="1:10" ht="49.5" customHeight="1">
      <c r="A40" s="17" t="s">
        <v>125</v>
      </c>
      <c r="B40" s="119" t="s">
        <v>722</v>
      </c>
      <c r="C40" s="242" t="s">
        <v>202</v>
      </c>
      <c r="D40" s="200" t="s">
        <v>203</v>
      </c>
      <c r="E40" s="200">
        <v>65</v>
      </c>
      <c r="F40" s="200">
        <v>67</v>
      </c>
      <c r="G40" s="200">
        <v>71</v>
      </c>
      <c r="H40" s="246">
        <f>G40/F40*100-100</f>
        <v>5.970149253731336</v>
      </c>
      <c r="I40" s="125"/>
      <c r="J40" s="182"/>
    </row>
    <row r="41" spans="1:10" ht="64.5" customHeight="1">
      <c r="A41" s="17" t="s">
        <v>756</v>
      </c>
      <c r="B41" s="119" t="s">
        <v>693</v>
      </c>
      <c r="C41" s="242" t="s">
        <v>472</v>
      </c>
      <c r="D41" s="200" t="s">
        <v>203</v>
      </c>
      <c r="E41" s="200">
        <v>2.9</v>
      </c>
      <c r="F41" s="200">
        <v>3.1</v>
      </c>
      <c r="G41" s="246">
        <v>2.3</v>
      </c>
      <c r="H41" s="247">
        <f>100-(G41/F41*100)</f>
        <v>25.80645161290323</v>
      </c>
      <c r="I41" s="112" t="s">
        <v>723</v>
      </c>
      <c r="J41" s="182"/>
    </row>
    <row r="42" spans="1:10" ht="116.25" customHeight="1">
      <c r="A42" s="17" t="s">
        <v>1158</v>
      </c>
      <c r="B42" s="119" t="s">
        <v>724</v>
      </c>
      <c r="C42" s="242" t="s">
        <v>202</v>
      </c>
      <c r="D42" s="249" t="s">
        <v>203</v>
      </c>
      <c r="E42" s="200">
        <v>5.4</v>
      </c>
      <c r="F42" s="200">
        <v>7</v>
      </c>
      <c r="G42" s="200">
        <v>43</v>
      </c>
      <c r="H42" s="246">
        <f>G42/F42*100-100</f>
        <v>514.2857142857143</v>
      </c>
      <c r="I42" s="125"/>
      <c r="J42" s="182"/>
    </row>
    <row r="43" spans="1:10" ht="34.5" customHeight="1">
      <c r="A43" s="469" t="s">
        <v>725</v>
      </c>
      <c r="B43" s="471"/>
      <c r="C43" s="471"/>
      <c r="D43" s="471"/>
      <c r="E43" s="471"/>
      <c r="F43" s="471"/>
      <c r="G43" s="471"/>
      <c r="H43" s="471"/>
      <c r="I43" s="471"/>
      <c r="J43" s="182"/>
    </row>
    <row r="44" spans="1:10" ht="34.5" customHeight="1">
      <c r="A44" s="6"/>
      <c r="B44" s="27" t="s">
        <v>216</v>
      </c>
      <c r="C44" s="125"/>
      <c r="D44" s="125"/>
      <c r="E44" s="125"/>
      <c r="F44" s="125"/>
      <c r="G44" s="125"/>
      <c r="H44" s="124"/>
      <c r="I44" s="125"/>
      <c r="J44" s="182"/>
    </row>
    <row r="45" spans="1:10" ht="34.5" customHeight="1">
      <c r="A45" s="17" t="s">
        <v>127</v>
      </c>
      <c r="B45" s="119" t="s">
        <v>724</v>
      </c>
      <c r="C45" s="242" t="s">
        <v>202</v>
      </c>
      <c r="D45" s="200" t="s">
        <v>203</v>
      </c>
      <c r="E45" s="200">
        <v>5.4</v>
      </c>
      <c r="F45" s="200">
        <v>7</v>
      </c>
      <c r="G45" s="200">
        <v>43</v>
      </c>
      <c r="H45" s="246">
        <f>G45/F45*100-100</f>
        <v>514.2857142857143</v>
      </c>
      <c r="I45" s="125"/>
      <c r="J45" s="182"/>
    </row>
    <row r="46" spans="1:10" ht="34.5" customHeight="1">
      <c r="A46" s="469" t="s">
        <v>726</v>
      </c>
      <c r="B46" s="473"/>
      <c r="C46" s="473"/>
      <c r="D46" s="473"/>
      <c r="E46" s="473"/>
      <c r="F46" s="473"/>
      <c r="G46" s="473"/>
      <c r="H46" s="473"/>
      <c r="I46" s="473"/>
      <c r="J46" s="182"/>
    </row>
    <row r="47" spans="1:10" ht="34.5" customHeight="1">
      <c r="A47" s="17" t="s">
        <v>1159</v>
      </c>
      <c r="B47" s="119" t="s">
        <v>727</v>
      </c>
      <c r="C47" s="120" t="s">
        <v>472</v>
      </c>
      <c r="D47" s="200" t="s">
        <v>203</v>
      </c>
      <c r="E47" s="200">
        <v>0</v>
      </c>
      <c r="F47" s="200">
        <v>4.4</v>
      </c>
      <c r="G47" s="250">
        <v>3.8</v>
      </c>
      <c r="H47" s="247">
        <f>100-(G47/F47*100)</f>
        <v>13.63636363636364</v>
      </c>
      <c r="I47" s="200" t="s">
        <v>728</v>
      </c>
      <c r="J47" s="182"/>
    </row>
    <row r="48" spans="1:10" ht="34.5" customHeight="1">
      <c r="A48" s="474" t="s">
        <v>729</v>
      </c>
      <c r="B48" s="474"/>
      <c r="C48" s="474"/>
      <c r="D48" s="474"/>
      <c r="E48" s="474"/>
      <c r="F48" s="474"/>
      <c r="G48" s="474"/>
      <c r="H48" s="474"/>
      <c r="I48" s="474"/>
      <c r="J48" s="182"/>
    </row>
    <row r="49" spans="1:10" ht="78.75" customHeight="1">
      <c r="A49" s="17" t="s">
        <v>1160</v>
      </c>
      <c r="B49" s="119" t="s">
        <v>730</v>
      </c>
      <c r="C49" s="120" t="s">
        <v>202</v>
      </c>
      <c r="D49" s="200" t="s">
        <v>203</v>
      </c>
      <c r="E49" s="200">
        <v>65</v>
      </c>
      <c r="F49" s="200">
        <v>67</v>
      </c>
      <c r="G49" s="200">
        <v>71</v>
      </c>
      <c r="H49" s="246">
        <f>G49/F49*100-100</f>
        <v>5.970149253731336</v>
      </c>
      <c r="I49" s="201"/>
      <c r="J49" s="182"/>
    </row>
    <row r="50" spans="1:10" ht="34.5" customHeight="1">
      <c r="A50" s="475" t="s">
        <v>84</v>
      </c>
      <c r="B50" s="475"/>
      <c r="C50" s="475"/>
      <c r="D50" s="475"/>
      <c r="E50" s="475"/>
      <c r="F50" s="475"/>
      <c r="G50" s="475"/>
      <c r="H50" s="475"/>
      <c r="I50" s="475"/>
      <c r="J50" s="182"/>
    </row>
    <row r="51" spans="1:10" ht="34.5" customHeight="1">
      <c r="A51" s="114" t="s">
        <v>128</v>
      </c>
      <c r="B51" s="117" t="s">
        <v>694</v>
      </c>
      <c r="C51" s="120" t="s">
        <v>472</v>
      </c>
      <c r="D51" s="200" t="s">
        <v>231</v>
      </c>
      <c r="E51" s="200">
        <v>90</v>
      </c>
      <c r="F51" s="200">
        <v>90</v>
      </c>
      <c r="G51" s="200">
        <v>94</v>
      </c>
      <c r="H51" s="247">
        <f>100-(G51/F51*100)</f>
        <v>-4.444444444444457</v>
      </c>
      <c r="I51" s="200"/>
      <c r="J51" s="182"/>
    </row>
    <row r="52" spans="1:10" ht="34.5" customHeight="1">
      <c r="A52" s="114" t="s">
        <v>1161</v>
      </c>
      <c r="B52" s="117" t="s">
        <v>731</v>
      </c>
      <c r="C52" s="120" t="s">
        <v>472</v>
      </c>
      <c r="D52" s="200" t="s">
        <v>224</v>
      </c>
      <c r="E52" s="200">
        <v>5</v>
      </c>
      <c r="F52" s="200">
        <v>8</v>
      </c>
      <c r="G52" s="200">
        <v>7</v>
      </c>
      <c r="H52" s="247">
        <f>100-(G52/F52*100)</f>
        <v>12.5</v>
      </c>
      <c r="I52" s="200"/>
      <c r="J52" s="182"/>
    </row>
    <row r="53" spans="1:10" ht="48.75" customHeight="1">
      <c r="A53" s="114" t="s">
        <v>1162</v>
      </c>
      <c r="B53" s="117" t="s">
        <v>732</v>
      </c>
      <c r="C53" s="120" t="s">
        <v>202</v>
      </c>
      <c r="D53" s="200" t="s">
        <v>203</v>
      </c>
      <c r="E53" s="200">
        <v>100</v>
      </c>
      <c r="F53" s="200">
        <v>95</v>
      </c>
      <c r="G53" s="200">
        <v>100</v>
      </c>
      <c r="H53" s="246">
        <f>G53/F53*100-100</f>
        <v>5.263157894736835</v>
      </c>
      <c r="I53" s="200"/>
      <c r="J53" s="182"/>
    </row>
    <row r="54" spans="1:10" ht="34.5" customHeight="1">
      <c r="A54" s="469" t="s">
        <v>733</v>
      </c>
      <c r="B54" s="471"/>
      <c r="C54" s="471"/>
      <c r="D54" s="471"/>
      <c r="E54" s="471"/>
      <c r="F54" s="471"/>
      <c r="G54" s="471"/>
      <c r="H54" s="471"/>
      <c r="I54" s="471"/>
      <c r="J54" s="182"/>
    </row>
    <row r="55" spans="1:10" ht="52.5" customHeight="1">
      <c r="A55" s="244" t="s">
        <v>129</v>
      </c>
      <c r="B55" s="119" t="s">
        <v>734</v>
      </c>
      <c r="C55" s="120" t="s">
        <v>202</v>
      </c>
      <c r="D55" s="200" t="s">
        <v>224</v>
      </c>
      <c r="E55" s="200">
        <v>22</v>
      </c>
      <c r="F55" s="200">
        <v>25</v>
      </c>
      <c r="G55" s="200">
        <v>23</v>
      </c>
      <c r="H55" s="200">
        <f>G55/F55*100-100</f>
        <v>-8</v>
      </c>
      <c r="I55" s="201"/>
      <c r="J55" s="182"/>
    </row>
    <row r="56" spans="1:10" ht="34.5" customHeight="1">
      <c r="A56" s="469" t="s">
        <v>735</v>
      </c>
      <c r="B56" s="469"/>
      <c r="C56" s="469"/>
      <c r="D56" s="469"/>
      <c r="E56" s="469"/>
      <c r="F56" s="469"/>
      <c r="G56" s="469"/>
      <c r="H56" s="469"/>
      <c r="I56" s="469"/>
      <c r="J56" s="182"/>
    </row>
    <row r="57" spans="1:10" ht="32.25" customHeight="1">
      <c r="A57" s="244" t="s">
        <v>1163</v>
      </c>
      <c r="B57" s="117" t="s">
        <v>736</v>
      </c>
      <c r="C57" s="120" t="s">
        <v>202</v>
      </c>
      <c r="D57" s="200" t="s">
        <v>231</v>
      </c>
      <c r="E57" s="200">
        <v>1</v>
      </c>
      <c r="F57" s="200">
        <v>2</v>
      </c>
      <c r="G57" s="200">
        <v>2</v>
      </c>
      <c r="H57" s="200">
        <f>G57/F57*100-100</f>
        <v>0</v>
      </c>
      <c r="I57" s="125"/>
      <c r="J57" s="182"/>
    </row>
    <row r="58" spans="1:10" ht="105" customHeight="1">
      <c r="A58" s="245" t="s">
        <v>1164</v>
      </c>
      <c r="B58" s="117" t="s">
        <v>737</v>
      </c>
      <c r="C58" s="242" t="s">
        <v>202</v>
      </c>
      <c r="D58" s="200" t="s">
        <v>231</v>
      </c>
      <c r="E58" s="200">
        <v>19</v>
      </c>
      <c r="F58" s="200">
        <v>19</v>
      </c>
      <c r="G58" s="200">
        <v>19</v>
      </c>
      <c r="H58" s="246">
        <f>G58/F58*100-100</f>
        <v>0</v>
      </c>
      <c r="I58" s="125"/>
      <c r="J58" s="182"/>
    </row>
    <row r="59" spans="1:10" ht="50.25" customHeight="1">
      <c r="A59" s="183">
        <v>2</v>
      </c>
      <c r="B59" s="460" t="s">
        <v>499</v>
      </c>
      <c r="C59" s="460"/>
      <c r="D59" s="460"/>
      <c r="E59" s="460"/>
      <c r="F59" s="460"/>
      <c r="G59" s="460"/>
      <c r="H59" s="460"/>
      <c r="I59" s="460"/>
      <c r="J59" s="3"/>
    </row>
    <row r="60" spans="1:10" ht="370.5" customHeight="1">
      <c r="A60" s="21">
        <v>1</v>
      </c>
      <c r="B60" s="26" t="s">
        <v>1187</v>
      </c>
      <c r="C60" s="23" t="s">
        <v>202</v>
      </c>
      <c r="D60" s="23" t="s">
        <v>203</v>
      </c>
      <c r="E60" s="23">
        <v>4.2</v>
      </c>
      <c r="F60" s="23">
        <v>5.4</v>
      </c>
      <c r="G60" s="23">
        <v>1.96</v>
      </c>
      <c r="H60" s="246">
        <f>G60/F60*100-100</f>
        <v>-63.70370370370371</v>
      </c>
      <c r="I60" s="186" t="s">
        <v>394</v>
      </c>
      <c r="J60" s="3"/>
    </row>
    <row r="61" spans="1:10" ht="63">
      <c r="A61" s="21">
        <v>2</v>
      </c>
      <c r="B61" s="12" t="s">
        <v>1188</v>
      </c>
      <c r="C61" s="23" t="s">
        <v>202</v>
      </c>
      <c r="D61" s="23" t="s">
        <v>203</v>
      </c>
      <c r="E61" s="23">
        <v>62.7</v>
      </c>
      <c r="F61" s="23">
        <v>61.3</v>
      </c>
      <c r="G61" s="23">
        <v>61.5</v>
      </c>
      <c r="H61" s="246">
        <f>G61/F61*100-100</f>
        <v>0.3262642740619981</v>
      </c>
      <c r="I61" s="292" t="s">
        <v>1491</v>
      </c>
      <c r="J61" s="3"/>
    </row>
    <row r="62" spans="1:10" ht="189">
      <c r="A62" s="21">
        <v>3</v>
      </c>
      <c r="B62" s="12" t="s">
        <v>1189</v>
      </c>
      <c r="C62" s="23" t="s">
        <v>202</v>
      </c>
      <c r="D62" s="23" t="s">
        <v>203</v>
      </c>
      <c r="E62" s="23">
        <v>61</v>
      </c>
      <c r="F62" s="23">
        <v>61.5</v>
      </c>
      <c r="G62" s="23">
        <v>61.6</v>
      </c>
      <c r="H62" s="246">
        <f aca="true" t="shared" si="1" ref="H62:H70">G62/F62*100-100</f>
        <v>0.1626016260162686</v>
      </c>
      <c r="I62" s="293" t="s">
        <v>1492</v>
      </c>
      <c r="J62" s="3"/>
    </row>
    <row r="63" spans="1:10" ht="126">
      <c r="A63" s="21">
        <v>4</v>
      </c>
      <c r="B63" s="12" t="s">
        <v>1190</v>
      </c>
      <c r="C63" s="23" t="s">
        <v>202</v>
      </c>
      <c r="D63" s="23" t="s">
        <v>203</v>
      </c>
      <c r="E63" s="23">
        <v>86</v>
      </c>
      <c r="F63" s="23">
        <v>83</v>
      </c>
      <c r="G63" s="23">
        <v>83.4</v>
      </c>
      <c r="H63" s="246">
        <f t="shared" si="1"/>
        <v>0.4819277108433937</v>
      </c>
      <c r="I63" s="294" t="s">
        <v>1493</v>
      </c>
      <c r="J63" s="3"/>
    </row>
    <row r="64" spans="1:10" ht="78.75">
      <c r="A64" s="21">
        <v>5</v>
      </c>
      <c r="B64" s="12" t="s">
        <v>1191</v>
      </c>
      <c r="C64" s="23" t="s">
        <v>202</v>
      </c>
      <c r="D64" s="23" t="s">
        <v>203</v>
      </c>
      <c r="E64" s="23">
        <v>85</v>
      </c>
      <c r="F64" s="23">
        <v>90</v>
      </c>
      <c r="G64" s="23">
        <v>91</v>
      </c>
      <c r="H64" s="246">
        <f t="shared" si="1"/>
        <v>1.1111111111111143</v>
      </c>
      <c r="I64" s="294" t="s">
        <v>1494</v>
      </c>
      <c r="J64" s="3"/>
    </row>
    <row r="65" spans="1:10" ht="189">
      <c r="A65" s="21">
        <v>6</v>
      </c>
      <c r="B65" s="12" t="s">
        <v>1192</v>
      </c>
      <c r="C65" s="23" t="s">
        <v>202</v>
      </c>
      <c r="D65" s="23" t="s">
        <v>203</v>
      </c>
      <c r="E65" s="23">
        <v>86</v>
      </c>
      <c r="F65" s="23">
        <v>88</v>
      </c>
      <c r="G65" s="23">
        <v>88.1</v>
      </c>
      <c r="H65" s="246">
        <f t="shared" si="1"/>
        <v>0.11363636363634555</v>
      </c>
      <c r="I65" s="293" t="s">
        <v>1495</v>
      </c>
      <c r="J65" s="3"/>
    </row>
    <row r="66" spans="1:10" ht="157.5">
      <c r="A66" s="21">
        <v>7</v>
      </c>
      <c r="B66" s="12" t="s">
        <v>1193</v>
      </c>
      <c r="C66" s="23" t="s">
        <v>202</v>
      </c>
      <c r="D66" s="23" t="s">
        <v>203</v>
      </c>
      <c r="E66" s="23">
        <v>43</v>
      </c>
      <c r="F66" s="23">
        <v>45</v>
      </c>
      <c r="G66" s="23">
        <v>48.7</v>
      </c>
      <c r="H66" s="246">
        <f t="shared" si="1"/>
        <v>8.222222222222214</v>
      </c>
      <c r="I66" s="293" t="s">
        <v>1496</v>
      </c>
      <c r="J66" s="3"/>
    </row>
    <row r="67" spans="1:10" ht="242.25">
      <c r="A67" s="21">
        <v>8</v>
      </c>
      <c r="B67" s="18" t="s">
        <v>1194</v>
      </c>
      <c r="C67" s="23" t="s">
        <v>202</v>
      </c>
      <c r="D67" s="23" t="s">
        <v>203</v>
      </c>
      <c r="E67" s="23">
        <v>92.6</v>
      </c>
      <c r="F67" s="23">
        <v>95</v>
      </c>
      <c r="G67" s="295">
        <v>104</v>
      </c>
      <c r="H67" s="246">
        <f t="shared" si="1"/>
        <v>9.47368421052633</v>
      </c>
      <c r="I67" s="188" t="s">
        <v>395</v>
      </c>
      <c r="J67" s="3"/>
    </row>
    <row r="68" spans="1:10" ht="16.5" customHeight="1">
      <c r="A68" s="428" t="s">
        <v>396</v>
      </c>
      <c r="B68" s="428"/>
      <c r="C68" s="428"/>
      <c r="D68" s="428"/>
      <c r="E68" s="428"/>
      <c r="F68" s="428"/>
      <c r="G68" s="428"/>
      <c r="H68" s="428"/>
      <c r="I68" s="428"/>
      <c r="J68" s="3"/>
    </row>
    <row r="69" spans="1:10" ht="357.75" customHeight="1">
      <c r="A69" s="21">
        <v>1.1</v>
      </c>
      <c r="B69" s="18" t="s">
        <v>1195</v>
      </c>
      <c r="C69" s="23" t="s">
        <v>202</v>
      </c>
      <c r="D69" s="23" t="s">
        <v>203</v>
      </c>
      <c r="E69" s="23">
        <v>4.2</v>
      </c>
      <c r="F69" s="23">
        <v>5.4</v>
      </c>
      <c r="G69" s="23">
        <v>1.96</v>
      </c>
      <c r="H69" s="246">
        <f t="shared" si="1"/>
        <v>-63.70370370370371</v>
      </c>
      <c r="I69" s="186" t="s">
        <v>397</v>
      </c>
      <c r="J69" s="3"/>
    </row>
    <row r="70" spans="1:10" ht="267.75">
      <c r="A70" s="21">
        <v>1.2</v>
      </c>
      <c r="B70" s="12" t="s">
        <v>1196</v>
      </c>
      <c r="C70" s="23" t="s">
        <v>202</v>
      </c>
      <c r="D70" s="23" t="s">
        <v>203</v>
      </c>
      <c r="E70" s="23">
        <v>100</v>
      </c>
      <c r="F70" s="23">
        <v>100</v>
      </c>
      <c r="G70" s="23">
        <v>100</v>
      </c>
      <c r="H70" s="246">
        <f t="shared" si="1"/>
        <v>0</v>
      </c>
      <c r="I70" s="187"/>
      <c r="J70" s="3"/>
    </row>
    <row r="71" spans="1:10" ht="15.75" customHeight="1">
      <c r="A71" s="422" t="s">
        <v>398</v>
      </c>
      <c r="B71" s="422"/>
      <c r="C71" s="422"/>
      <c r="D71" s="422"/>
      <c r="E71" s="422"/>
      <c r="F71" s="422"/>
      <c r="G71" s="422"/>
      <c r="H71" s="422"/>
      <c r="I71" s="422"/>
      <c r="J71" s="3"/>
    </row>
    <row r="72" spans="1:10" ht="16.5" customHeight="1">
      <c r="A72" s="422" t="s">
        <v>399</v>
      </c>
      <c r="B72" s="422"/>
      <c r="C72" s="422"/>
      <c r="D72" s="422"/>
      <c r="E72" s="422"/>
      <c r="F72" s="422"/>
      <c r="G72" s="422"/>
      <c r="H72" s="422"/>
      <c r="I72" s="422"/>
      <c r="J72" s="3"/>
    </row>
    <row r="73" spans="1:10" ht="78.75">
      <c r="A73" s="21" t="s">
        <v>400</v>
      </c>
      <c r="B73" s="12" t="s">
        <v>1197</v>
      </c>
      <c r="C73" s="23" t="s">
        <v>202</v>
      </c>
      <c r="D73" s="23" t="s">
        <v>203</v>
      </c>
      <c r="E73" s="23">
        <v>100</v>
      </c>
      <c r="F73" s="23">
        <v>100</v>
      </c>
      <c r="G73" s="23">
        <v>100</v>
      </c>
      <c r="H73" s="246">
        <f>G73/F73*100-100</f>
        <v>0</v>
      </c>
      <c r="I73" s="276"/>
      <c r="J73" s="3"/>
    </row>
    <row r="74" spans="1:10" ht="173.25">
      <c r="A74" s="21" t="s">
        <v>401</v>
      </c>
      <c r="B74" s="12" t="s">
        <v>1198</v>
      </c>
      <c r="C74" s="23" t="s">
        <v>202</v>
      </c>
      <c r="D74" s="23" t="s">
        <v>203</v>
      </c>
      <c r="E74" s="23">
        <v>100.4</v>
      </c>
      <c r="F74" s="23">
        <v>100</v>
      </c>
      <c r="G74" s="23">
        <v>100.5</v>
      </c>
      <c r="H74" s="246">
        <f>G74/F74*100-100</f>
        <v>0.4999999999999858</v>
      </c>
      <c r="I74" s="296" t="s">
        <v>1497</v>
      </c>
      <c r="J74" s="3"/>
    </row>
    <row r="75" spans="1:10" ht="15.75" customHeight="1">
      <c r="A75" s="422" t="s">
        <v>402</v>
      </c>
      <c r="B75" s="422"/>
      <c r="C75" s="422"/>
      <c r="D75" s="422"/>
      <c r="E75" s="422"/>
      <c r="F75" s="422"/>
      <c r="G75" s="422"/>
      <c r="H75" s="422"/>
      <c r="I75" s="422"/>
      <c r="J75" s="3"/>
    </row>
    <row r="76" spans="1:10" ht="16.5" customHeight="1">
      <c r="A76" s="431" t="s">
        <v>403</v>
      </c>
      <c r="B76" s="431"/>
      <c r="C76" s="431"/>
      <c r="D76" s="431"/>
      <c r="E76" s="431"/>
      <c r="F76" s="431"/>
      <c r="G76" s="431"/>
      <c r="H76" s="431"/>
      <c r="I76" s="431"/>
      <c r="J76" s="3"/>
    </row>
    <row r="77" spans="1:10" ht="63">
      <c r="A77" s="21" t="s">
        <v>404</v>
      </c>
      <c r="B77" s="12" t="s">
        <v>1199</v>
      </c>
      <c r="C77" s="23" t="s">
        <v>202</v>
      </c>
      <c r="D77" s="23" t="s">
        <v>203</v>
      </c>
      <c r="E77" s="23">
        <v>100</v>
      </c>
      <c r="F77" s="23">
        <v>100</v>
      </c>
      <c r="G77" s="23">
        <v>98.9</v>
      </c>
      <c r="H77" s="246">
        <f>G77/F77*100-100</f>
        <v>-1.0999999999999943</v>
      </c>
      <c r="I77" s="188"/>
      <c r="J77" s="3"/>
    </row>
    <row r="78" spans="1:10" ht="63">
      <c r="A78" s="21" t="s">
        <v>405</v>
      </c>
      <c r="B78" s="12" t="s">
        <v>1200</v>
      </c>
      <c r="C78" s="23" t="s">
        <v>202</v>
      </c>
      <c r="D78" s="23" t="s">
        <v>203</v>
      </c>
      <c r="E78" s="23">
        <v>100</v>
      </c>
      <c r="F78" s="23">
        <v>100</v>
      </c>
      <c r="G78" s="23">
        <v>100</v>
      </c>
      <c r="H78" s="246">
        <f>G78/F78*100-100</f>
        <v>0</v>
      </c>
      <c r="I78" s="92"/>
      <c r="J78" s="3"/>
    </row>
    <row r="79" spans="1:10" ht="15.75" customHeight="1">
      <c r="A79" s="431" t="s">
        <v>406</v>
      </c>
      <c r="B79" s="431"/>
      <c r="C79" s="431"/>
      <c r="D79" s="431"/>
      <c r="E79" s="431"/>
      <c r="F79" s="431"/>
      <c r="G79" s="431"/>
      <c r="H79" s="431"/>
      <c r="I79" s="431"/>
      <c r="J79" s="3"/>
    </row>
    <row r="80" spans="1:10" ht="16.5" customHeight="1">
      <c r="A80" s="431" t="s">
        <v>407</v>
      </c>
      <c r="B80" s="431"/>
      <c r="C80" s="431"/>
      <c r="D80" s="431"/>
      <c r="E80" s="431"/>
      <c r="F80" s="431"/>
      <c r="G80" s="431"/>
      <c r="H80" s="431"/>
      <c r="I80" s="431"/>
      <c r="J80" s="3"/>
    </row>
    <row r="81" spans="1:10" ht="126">
      <c r="A81" s="21" t="s">
        <v>408</v>
      </c>
      <c r="B81" s="12" t="s">
        <v>1201</v>
      </c>
      <c r="C81" s="297" t="s">
        <v>289</v>
      </c>
      <c r="D81" s="23" t="s">
        <v>409</v>
      </c>
      <c r="E81" s="23" t="s">
        <v>289</v>
      </c>
      <c r="F81" s="298">
        <v>0</v>
      </c>
      <c r="G81" s="190">
        <v>0</v>
      </c>
      <c r="H81" s="185" t="s">
        <v>289</v>
      </c>
      <c r="I81" s="92"/>
      <c r="J81" s="3"/>
    </row>
    <row r="82" spans="1:10" ht="15.75" customHeight="1">
      <c r="A82" s="422" t="s">
        <v>410</v>
      </c>
      <c r="B82" s="422"/>
      <c r="C82" s="422"/>
      <c r="D82" s="422"/>
      <c r="E82" s="422"/>
      <c r="F82" s="422"/>
      <c r="G82" s="422"/>
      <c r="H82" s="422"/>
      <c r="I82" s="422"/>
      <c r="J82" s="3"/>
    </row>
    <row r="83" spans="1:10" ht="36" customHeight="1">
      <c r="A83" s="422" t="s">
        <v>411</v>
      </c>
      <c r="B83" s="422"/>
      <c r="C83" s="422"/>
      <c r="D83" s="422"/>
      <c r="E83" s="422"/>
      <c r="F83" s="422"/>
      <c r="G83" s="422"/>
      <c r="H83" s="422"/>
      <c r="I83" s="422"/>
      <c r="J83" s="3"/>
    </row>
    <row r="84" spans="1:10" ht="126">
      <c r="A84" s="21" t="s">
        <v>412</v>
      </c>
      <c r="B84" s="12" t="s">
        <v>1202</v>
      </c>
      <c r="C84" s="23" t="s">
        <v>202</v>
      </c>
      <c r="D84" s="23" t="s">
        <v>203</v>
      </c>
      <c r="E84" s="23">
        <v>93.8</v>
      </c>
      <c r="F84" s="23">
        <v>90</v>
      </c>
      <c r="G84" s="23">
        <v>93.7</v>
      </c>
      <c r="H84" s="246">
        <f>G84/F84*100-100</f>
        <v>4.111111111111114</v>
      </c>
      <c r="I84" s="270" t="s">
        <v>413</v>
      </c>
      <c r="J84" s="3"/>
    </row>
    <row r="85" spans="1:10" ht="40.5" customHeight="1">
      <c r="A85" s="431" t="s">
        <v>414</v>
      </c>
      <c r="B85" s="431"/>
      <c r="C85" s="431"/>
      <c r="D85" s="431"/>
      <c r="E85" s="431"/>
      <c r="F85" s="431"/>
      <c r="G85" s="431"/>
      <c r="H85" s="431"/>
      <c r="I85" s="431"/>
      <c r="J85" s="3"/>
    </row>
    <row r="86" spans="1:10" ht="204.75">
      <c r="A86" s="21" t="s">
        <v>415</v>
      </c>
      <c r="B86" s="12" t="s">
        <v>1203</v>
      </c>
      <c r="C86" s="23" t="s">
        <v>202</v>
      </c>
      <c r="D86" s="23" t="s">
        <v>203</v>
      </c>
      <c r="E86" s="23">
        <v>0.3</v>
      </c>
      <c r="F86" s="23">
        <v>0.3</v>
      </c>
      <c r="G86" s="23">
        <v>0.14</v>
      </c>
      <c r="H86" s="246">
        <f>G86/F86*100-100</f>
        <v>-53.33333333333333</v>
      </c>
      <c r="I86" s="191" t="s">
        <v>416</v>
      </c>
      <c r="J86" s="3"/>
    </row>
    <row r="87" spans="1:10" ht="16.5" customHeight="1">
      <c r="A87" s="428" t="s">
        <v>417</v>
      </c>
      <c r="B87" s="428"/>
      <c r="C87" s="428"/>
      <c r="D87" s="428"/>
      <c r="E87" s="428"/>
      <c r="F87" s="428"/>
      <c r="G87" s="428"/>
      <c r="H87" s="428"/>
      <c r="I87" s="428"/>
      <c r="J87" s="3"/>
    </row>
    <row r="88" spans="1:10" ht="63">
      <c r="A88" s="21">
        <v>2.1</v>
      </c>
      <c r="B88" s="12" t="s">
        <v>418</v>
      </c>
      <c r="C88" s="23" t="s">
        <v>202</v>
      </c>
      <c r="D88" s="23" t="s">
        <v>203</v>
      </c>
      <c r="E88" s="23">
        <v>62.7</v>
      </c>
      <c r="F88" s="23">
        <v>61.3</v>
      </c>
      <c r="G88" s="23">
        <v>61.5</v>
      </c>
      <c r="H88" s="246">
        <f aca="true" t="shared" si="2" ref="H88:H98">G88/F88*100-100</f>
        <v>0.3262642740619981</v>
      </c>
      <c r="I88" s="292" t="s">
        <v>1491</v>
      </c>
      <c r="J88" s="3"/>
    </row>
    <row r="89" spans="1:10" ht="78.75">
      <c r="A89" s="21">
        <v>2.2</v>
      </c>
      <c r="B89" s="12" t="s">
        <v>419</v>
      </c>
      <c r="C89" s="23" t="s">
        <v>202</v>
      </c>
      <c r="D89" s="23" t="s">
        <v>203</v>
      </c>
      <c r="E89" s="23">
        <v>91.8</v>
      </c>
      <c r="F89" s="23">
        <v>87</v>
      </c>
      <c r="G89" s="23">
        <v>91.4</v>
      </c>
      <c r="H89" s="246">
        <f t="shared" si="2"/>
        <v>5.05747126436782</v>
      </c>
      <c r="I89" s="296" t="s">
        <v>1498</v>
      </c>
      <c r="J89" s="3"/>
    </row>
    <row r="90" spans="1:10" ht="189">
      <c r="A90" s="21">
        <v>2.3</v>
      </c>
      <c r="B90" s="12" t="s">
        <v>420</v>
      </c>
      <c r="C90" s="23" t="s">
        <v>202</v>
      </c>
      <c r="D90" s="23" t="s">
        <v>203</v>
      </c>
      <c r="E90" s="23">
        <v>56</v>
      </c>
      <c r="F90" s="23">
        <v>54</v>
      </c>
      <c r="G90" s="23">
        <v>57.5</v>
      </c>
      <c r="H90" s="246">
        <f t="shared" si="2"/>
        <v>6.481481481481495</v>
      </c>
      <c r="I90" s="299" t="s">
        <v>1499</v>
      </c>
      <c r="J90" s="3"/>
    </row>
    <row r="91" spans="1:10" ht="46.5" customHeight="1">
      <c r="A91" s="422" t="s">
        <v>421</v>
      </c>
      <c r="B91" s="422"/>
      <c r="C91" s="422"/>
      <c r="D91" s="422"/>
      <c r="E91" s="422"/>
      <c r="F91" s="422"/>
      <c r="G91" s="422"/>
      <c r="H91" s="422"/>
      <c r="I91" s="422"/>
      <c r="J91" s="3"/>
    </row>
    <row r="92" spans="1:10" ht="63">
      <c r="A92" s="21" t="s">
        <v>422</v>
      </c>
      <c r="B92" s="12" t="s">
        <v>1204</v>
      </c>
      <c r="C92" s="278" t="s">
        <v>202</v>
      </c>
      <c r="D92" s="23" t="s">
        <v>203</v>
      </c>
      <c r="E92" s="23">
        <v>100</v>
      </c>
      <c r="F92" s="23">
        <v>100</v>
      </c>
      <c r="G92" s="23">
        <v>100</v>
      </c>
      <c r="H92" s="246">
        <f t="shared" si="2"/>
        <v>0</v>
      </c>
      <c r="I92" s="276"/>
      <c r="J92" s="3"/>
    </row>
    <row r="93" spans="1:10" ht="110.25">
      <c r="A93" s="21" t="s">
        <v>423</v>
      </c>
      <c r="B93" s="12" t="s">
        <v>1205</v>
      </c>
      <c r="C93" s="278" t="s">
        <v>202</v>
      </c>
      <c r="D93" s="23" t="s">
        <v>203</v>
      </c>
      <c r="E93" s="23">
        <v>104.3</v>
      </c>
      <c r="F93" s="23">
        <v>100</v>
      </c>
      <c r="G93" s="23">
        <v>101.1</v>
      </c>
      <c r="H93" s="246">
        <f t="shared" si="2"/>
        <v>1.0999999999999943</v>
      </c>
      <c r="I93" s="296" t="s">
        <v>1500</v>
      </c>
      <c r="J93" s="3"/>
    </row>
    <row r="94" spans="1:10" ht="15.75">
      <c r="A94" s="422" t="s">
        <v>424</v>
      </c>
      <c r="B94" s="422"/>
      <c r="C94" s="422"/>
      <c r="D94" s="422"/>
      <c r="E94" s="422"/>
      <c r="F94" s="422"/>
      <c r="G94" s="422"/>
      <c r="H94" s="422"/>
      <c r="I94" s="422"/>
      <c r="J94" s="3"/>
    </row>
    <row r="95" spans="1:10" ht="63">
      <c r="A95" s="21" t="s">
        <v>425</v>
      </c>
      <c r="B95" s="12" t="s">
        <v>1206</v>
      </c>
      <c r="C95" s="278" t="s">
        <v>202</v>
      </c>
      <c r="D95" s="23" t="s">
        <v>203</v>
      </c>
      <c r="E95" s="23">
        <v>100</v>
      </c>
      <c r="F95" s="23">
        <v>100</v>
      </c>
      <c r="G95" s="23">
        <v>100</v>
      </c>
      <c r="H95" s="246">
        <f t="shared" si="2"/>
        <v>0</v>
      </c>
      <c r="I95" s="276"/>
      <c r="J95" s="3"/>
    </row>
    <row r="96" spans="1:10" ht="63">
      <c r="A96" s="21" t="s">
        <v>426</v>
      </c>
      <c r="B96" s="12" t="s">
        <v>1207</v>
      </c>
      <c r="C96" s="278" t="s">
        <v>202</v>
      </c>
      <c r="D96" s="23" t="s">
        <v>203</v>
      </c>
      <c r="E96" s="23">
        <v>100</v>
      </c>
      <c r="F96" s="23">
        <v>100</v>
      </c>
      <c r="G96" s="23">
        <v>100</v>
      </c>
      <c r="H96" s="246">
        <f t="shared" si="2"/>
        <v>0</v>
      </c>
      <c r="I96" s="276"/>
      <c r="J96" s="3"/>
    </row>
    <row r="97" spans="1:10" ht="15.75">
      <c r="A97" s="422" t="s">
        <v>427</v>
      </c>
      <c r="B97" s="422"/>
      <c r="C97" s="422"/>
      <c r="D97" s="422"/>
      <c r="E97" s="422"/>
      <c r="F97" s="422"/>
      <c r="G97" s="422"/>
      <c r="H97" s="422"/>
      <c r="I97" s="422"/>
      <c r="J97" s="3"/>
    </row>
    <row r="98" spans="1:10" ht="126">
      <c r="A98" s="21" t="s">
        <v>428</v>
      </c>
      <c r="B98" s="12" t="s">
        <v>1208</v>
      </c>
      <c r="C98" s="23" t="s">
        <v>202</v>
      </c>
      <c r="D98" s="23" t="s">
        <v>203</v>
      </c>
      <c r="E98" s="23">
        <v>90</v>
      </c>
      <c r="F98" s="23">
        <v>90</v>
      </c>
      <c r="G98" s="23">
        <v>91.2</v>
      </c>
      <c r="H98" s="246">
        <f t="shared" si="2"/>
        <v>1.3333333333333428</v>
      </c>
      <c r="I98" s="23" t="s">
        <v>413</v>
      </c>
      <c r="J98" s="3"/>
    </row>
    <row r="99" spans="1:10" ht="15.75">
      <c r="A99" s="422" t="s">
        <v>429</v>
      </c>
      <c r="B99" s="422"/>
      <c r="C99" s="422"/>
      <c r="D99" s="422"/>
      <c r="E99" s="422"/>
      <c r="F99" s="422"/>
      <c r="G99" s="422"/>
      <c r="H99" s="422"/>
      <c r="I99" s="422"/>
      <c r="J99" s="3"/>
    </row>
    <row r="100" spans="1:10" ht="94.5">
      <c r="A100" s="21" t="s">
        <v>430</v>
      </c>
      <c r="B100" s="12" t="s">
        <v>1209</v>
      </c>
      <c r="C100" s="23" t="s">
        <v>202</v>
      </c>
      <c r="D100" s="23" t="s">
        <v>203</v>
      </c>
      <c r="E100" s="23">
        <v>100</v>
      </c>
      <c r="F100" s="23" t="s">
        <v>289</v>
      </c>
      <c r="G100" s="23" t="s">
        <v>289</v>
      </c>
      <c r="H100" s="23" t="s">
        <v>289</v>
      </c>
      <c r="I100" s="276"/>
      <c r="J100" s="3"/>
    </row>
    <row r="101" spans="1:10" ht="22.5" customHeight="1">
      <c r="A101" s="413" t="s">
        <v>431</v>
      </c>
      <c r="B101" s="463"/>
      <c r="C101" s="463"/>
      <c r="D101" s="463"/>
      <c r="E101" s="463"/>
      <c r="F101" s="463"/>
      <c r="G101" s="463"/>
      <c r="H101" s="463"/>
      <c r="I101" s="463"/>
      <c r="J101" s="3"/>
    </row>
    <row r="102" spans="1:10" ht="31.5">
      <c r="A102" s="21" t="s">
        <v>432</v>
      </c>
      <c r="B102" s="12" t="s">
        <v>1210</v>
      </c>
      <c r="C102" s="23" t="s">
        <v>202</v>
      </c>
      <c r="D102" s="23" t="s">
        <v>409</v>
      </c>
      <c r="E102" s="23" t="s">
        <v>289</v>
      </c>
      <c r="F102" s="23" t="s">
        <v>289</v>
      </c>
      <c r="G102" s="23" t="s">
        <v>289</v>
      </c>
      <c r="H102" s="23" t="s">
        <v>289</v>
      </c>
      <c r="I102" s="189"/>
      <c r="J102" s="3"/>
    </row>
    <row r="103" spans="1:10" ht="94.5">
      <c r="A103" s="21" t="s">
        <v>433</v>
      </c>
      <c r="B103" s="24" t="s">
        <v>1211</v>
      </c>
      <c r="C103" s="23" t="s">
        <v>202</v>
      </c>
      <c r="D103" s="23" t="s">
        <v>409</v>
      </c>
      <c r="E103" s="23">
        <v>2</v>
      </c>
      <c r="F103" s="23">
        <v>2</v>
      </c>
      <c r="G103" s="23">
        <v>2</v>
      </c>
      <c r="H103" s="246">
        <f>G103/F103*100-100</f>
        <v>0</v>
      </c>
      <c r="I103" s="299"/>
      <c r="J103" s="3"/>
    </row>
    <row r="104" spans="1:10" ht="37.5" customHeight="1">
      <c r="A104" s="413" t="s">
        <v>434</v>
      </c>
      <c r="B104" s="463"/>
      <c r="C104" s="463"/>
      <c r="D104" s="463"/>
      <c r="E104" s="463"/>
      <c r="F104" s="463"/>
      <c r="G104" s="463"/>
      <c r="H104" s="463"/>
      <c r="I104" s="463"/>
      <c r="J104" s="3"/>
    </row>
    <row r="105" spans="1:10" ht="173.25">
      <c r="A105" s="21" t="s">
        <v>435</v>
      </c>
      <c r="B105" s="24" t="s">
        <v>1212</v>
      </c>
      <c r="C105" s="23" t="s">
        <v>202</v>
      </c>
      <c r="D105" s="23" t="s">
        <v>203</v>
      </c>
      <c r="E105" s="58" t="s">
        <v>289</v>
      </c>
      <c r="F105" s="58" t="s">
        <v>289</v>
      </c>
      <c r="G105" s="58" t="s">
        <v>289</v>
      </c>
      <c r="H105" s="58" t="s">
        <v>289</v>
      </c>
      <c r="I105" s="189"/>
      <c r="J105" s="3"/>
    </row>
    <row r="106" spans="1:10" ht="12.75">
      <c r="A106" s="413" t="s">
        <v>436</v>
      </c>
      <c r="B106" s="464"/>
      <c r="C106" s="464"/>
      <c r="D106" s="464"/>
      <c r="E106" s="464"/>
      <c r="F106" s="464"/>
      <c r="G106" s="464"/>
      <c r="H106" s="464"/>
      <c r="I106" s="464"/>
      <c r="J106" s="3"/>
    </row>
    <row r="107" spans="1:10" ht="63">
      <c r="A107" s="21" t="s">
        <v>437</v>
      </c>
      <c r="B107" s="300" t="s">
        <v>1213</v>
      </c>
      <c r="C107" s="23" t="s">
        <v>202</v>
      </c>
      <c r="D107" s="23" t="s">
        <v>203</v>
      </c>
      <c r="E107" s="23">
        <v>100</v>
      </c>
      <c r="F107" s="23">
        <v>100</v>
      </c>
      <c r="G107" s="23">
        <v>100</v>
      </c>
      <c r="H107" s="246">
        <f>G107/F107*100-100</f>
        <v>0</v>
      </c>
      <c r="I107" s="189"/>
      <c r="J107" s="3"/>
    </row>
    <row r="108" spans="1:10" ht="15.75">
      <c r="A108" s="413" t="s">
        <v>438</v>
      </c>
      <c r="B108" s="413"/>
      <c r="C108" s="413"/>
      <c r="D108" s="413"/>
      <c r="E108" s="413"/>
      <c r="F108" s="413"/>
      <c r="G108" s="413"/>
      <c r="H108" s="413"/>
      <c r="I108" s="413"/>
      <c r="J108" s="3"/>
    </row>
    <row r="109" spans="1:10" ht="63">
      <c r="A109" s="21" t="s">
        <v>439</v>
      </c>
      <c r="B109" s="12" t="s">
        <v>1214</v>
      </c>
      <c r="C109" s="23" t="s">
        <v>202</v>
      </c>
      <c r="D109" s="23" t="s">
        <v>203</v>
      </c>
      <c r="E109" s="23">
        <v>99</v>
      </c>
      <c r="F109" s="23">
        <v>100</v>
      </c>
      <c r="G109" s="23">
        <v>100</v>
      </c>
      <c r="H109" s="246">
        <f aca="true" t="shared" si="3" ref="H109:H156">G109/F109*100-100</f>
        <v>0</v>
      </c>
      <c r="I109" s="278"/>
      <c r="J109" s="3"/>
    </row>
    <row r="110" spans="1:10" ht="94.5">
      <c r="A110" s="21" t="s">
        <v>440</v>
      </c>
      <c r="B110" s="12" t="s">
        <v>1215</v>
      </c>
      <c r="C110" s="23" t="s">
        <v>202</v>
      </c>
      <c r="D110" s="23" t="s">
        <v>203</v>
      </c>
      <c r="E110" s="23">
        <v>94</v>
      </c>
      <c r="F110" s="23">
        <v>95</v>
      </c>
      <c r="G110" s="23">
        <v>97</v>
      </c>
      <c r="H110" s="246">
        <f t="shared" si="3"/>
        <v>2.10526315789474</v>
      </c>
      <c r="I110" s="296" t="s">
        <v>1501</v>
      </c>
      <c r="J110" s="3"/>
    </row>
    <row r="111" spans="1:10" ht="126">
      <c r="A111" s="21" t="s">
        <v>441</v>
      </c>
      <c r="B111" s="12" t="s">
        <v>1216</v>
      </c>
      <c r="C111" s="23" t="s">
        <v>202</v>
      </c>
      <c r="D111" s="23" t="s">
        <v>203</v>
      </c>
      <c r="E111" s="23">
        <v>80</v>
      </c>
      <c r="F111" s="23">
        <v>85</v>
      </c>
      <c r="G111" s="23">
        <v>85.4</v>
      </c>
      <c r="H111" s="246">
        <f t="shared" si="3"/>
        <v>0.4705882352941302</v>
      </c>
      <c r="I111" s="301" t="s">
        <v>1502</v>
      </c>
      <c r="J111" s="3"/>
    </row>
    <row r="112" spans="1:10" ht="15.75">
      <c r="A112" s="422" t="s">
        <v>442</v>
      </c>
      <c r="B112" s="422"/>
      <c r="C112" s="422"/>
      <c r="D112" s="422"/>
      <c r="E112" s="422"/>
      <c r="F112" s="422"/>
      <c r="G112" s="422"/>
      <c r="H112" s="422"/>
      <c r="I112" s="422"/>
      <c r="J112" s="3"/>
    </row>
    <row r="113" spans="1:10" ht="78.75">
      <c r="A113" s="21" t="s">
        <v>443</v>
      </c>
      <c r="B113" s="276" t="s">
        <v>1217</v>
      </c>
      <c r="C113" s="23" t="s">
        <v>202</v>
      </c>
      <c r="D113" s="23" t="s">
        <v>203</v>
      </c>
      <c r="E113" s="23">
        <v>100</v>
      </c>
      <c r="F113" s="23">
        <v>100</v>
      </c>
      <c r="G113" s="23">
        <v>100</v>
      </c>
      <c r="H113" s="246">
        <f t="shared" si="3"/>
        <v>0</v>
      </c>
      <c r="I113" s="301" t="s">
        <v>1503</v>
      </c>
      <c r="J113" s="3"/>
    </row>
    <row r="114" spans="1:10" ht="15.75">
      <c r="A114" s="431" t="s">
        <v>88</v>
      </c>
      <c r="B114" s="431"/>
      <c r="C114" s="431"/>
      <c r="D114" s="431"/>
      <c r="E114" s="431"/>
      <c r="F114" s="431"/>
      <c r="G114" s="431"/>
      <c r="H114" s="431"/>
      <c r="I114" s="431"/>
      <c r="J114" s="3"/>
    </row>
    <row r="115" spans="1:10" ht="141.75">
      <c r="A115" s="21" t="s">
        <v>444</v>
      </c>
      <c r="B115" s="12" t="s">
        <v>1218</v>
      </c>
      <c r="C115" s="23" t="s">
        <v>202</v>
      </c>
      <c r="D115" s="23" t="s">
        <v>203</v>
      </c>
      <c r="E115" s="23">
        <v>100</v>
      </c>
      <c r="F115" s="23">
        <v>100</v>
      </c>
      <c r="G115" s="23">
        <v>100</v>
      </c>
      <c r="H115" s="246">
        <f t="shared" si="3"/>
        <v>0</v>
      </c>
      <c r="I115" s="301" t="s">
        <v>1504</v>
      </c>
      <c r="J115" s="3"/>
    </row>
    <row r="116" spans="1:10" ht="15.75">
      <c r="A116" s="465" t="s">
        <v>445</v>
      </c>
      <c r="B116" s="465"/>
      <c r="C116" s="465"/>
      <c r="D116" s="465"/>
      <c r="E116" s="465"/>
      <c r="F116" s="465"/>
      <c r="G116" s="465"/>
      <c r="H116" s="465"/>
      <c r="I116" s="465"/>
      <c r="J116" s="3"/>
    </row>
    <row r="117" spans="1:10" ht="189">
      <c r="A117" s="21" t="s">
        <v>125</v>
      </c>
      <c r="B117" s="12" t="s">
        <v>1219</v>
      </c>
      <c r="C117" s="23" t="s">
        <v>202</v>
      </c>
      <c r="D117" s="23" t="s">
        <v>203</v>
      </c>
      <c r="E117" s="23">
        <v>95.5</v>
      </c>
      <c r="F117" s="23">
        <v>96</v>
      </c>
      <c r="G117" s="23">
        <v>99.8</v>
      </c>
      <c r="H117" s="246">
        <f t="shared" si="3"/>
        <v>3.9583333333333286</v>
      </c>
      <c r="I117" s="293" t="s">
        <v>1505</v>
      </c>
      <c r="J117" s="3"/>
    </row>
    <row r="118" spans="1:10" ht="162" customHeight="1">
      <c r="A118" s="21" t="s">
        <v>756</v>
      </c>
      <c r="B118" s="12" t="s">
        <v>1189</v>
      </c>
      <c r="C118" s="23" t="s">
        <v>202</v>
      </c>
      <c r="D118" s="23" t="s">
        <v>203</v>
      </c>
      <c r="E118" s="23">
        <v>61</v>
      </c>
      <c r="F118" s="23">
        <v>61.5</v>
      </c>
      <c r="G118" s="23">
        <v>61.6</v>
      </c>
      <c r="H118" s="246">
        <f t="shared" si="3"/>
        <v>0.1626016260162686</v>
      </c>
      <c r="I118" s="293" t="s">
        <v>1506</v>
      </c>
      <c r="J118" s="3"/>
    </row>
    <row r="119" spans="1:10" ht="157.5">
      <c r="A119" s="21" t="s">
        <v>1158</v>
      </c>
      <c r="B119" s="12" t="s">
        <v>1220</v>
      </c>
      <c r="C119" s="23" t="s">
        <v>202</v>
      </c>
      <c r="D119" s="23" t="s">
        <v>203</v>
      </c>
      <c r="E119" s="23">
        <v>62</v>
      </c>
      <c r="F119" s="23">
        <v>66</v>
      </c>
      <c r="G119" s="23">
        <v>67</v>
      </c>
      <c r="H119" s="246">
        <f t="shared" si="3"/>
        <v>1.5151515151515156</v>
      </c>
      <c r="I119" s="270"/>
      <c r="J119" s="3"/>
    </row>
    <row r="120" spans="1:10" ht="110.25">
      <c r="A120" s="21" t="s">
        <v>1221</v>
      </c>
      <c r="B120" s="12" t="s">
        <v>1222</v>
      </c>
      <c r="C120" s="23" t="s">
        <v>202</v>
      </c>
      <c r="D120" s="23" t="s">
        <v>224</v>
      </c>
      <c r="E120" s="23">
        <v>1740</v>
      </c>
      <c r="F120" s="23">
        <v>1800</v>
      </c>
      <c r="G120" s="23">
        <v>1758</v>
      </c>
      <c r="H120" s="246">
        <f t="shared" si="3"/>
        <v>-2.3333333333333286</v>
      </c>
      <c r="I120" s="332" t="s">
        <v>446</v>
      </c>
      <c r="J120" s="3"/>
    </row>
    <row r="121" spans="1:10" ht="15.75">
      <c r="A121" s="465" t="s">
        <v>447</v>
      </c>
      <c r="B121" s="465"/>
      <c r="C121" s="465"/>
      <c r="D121" s="465"/>
      <c r="E121" s="465"/>
      <c r="F121" s="465"/>
      <c r="G121" s="465"/>
      <c r="H121" s="465"/>
      <c r="I121" s="465"/>
      <c r="J121" s="3"/>
    </row>
    <row r="122" spans="1:10" ht="78.75">
      <c r="A122" s="21" t="s">
        <v>353</v>
      </c>
      <c r="B122" s="12" t="s">
        <v>1223</v>
      </c>
      <c r="C122" s="23" t="s">
        <v>202</v>
      </c>
      <c r="D122" s="23" t="s">
        <v>203</v>
      </c>
      <c r="E122" s="23">
        <v>80</v>
      </c>
      <c r="F122" s="23">
        <v>80</v>
      </c>
      <c r="G122" s="23">
        <v>103</v>
      </c>
      <c r="H122" s="246">
        <f t="shared" si="3"/>
        <v>28.75</v>
      </c>
      <c r="I122" s="270"/>
      <c r="J122" s="3"/>
    </row>
    <row r="123" spans="1:10" ht="63">
      <c r="A123" s="21" t="s">
        <v>448</v>
      </c>
      <c r="B123" s="12" t="s">
        <v>1224</v>
      </c>
      <c r="C123" s="23" t="s">
        <v>202</v>
      </c>
      <c r="D123" s="23" t="s">
        <v>203</v>
      </c>
      <c r="E123" s="23">
        <v>100</v>
      </c>
      <c r="F123" s="23">
        <v>100</v>
      </c>
      <c r="G123" s="23">
        <v>100</v>
      </c>
      <c r="H123" s="246">
        <f t="shared" si="3"/>
        <v>0</v>
      </c>
      <c r="I123" s="276"/>
      <c r="J123" s="3"/>
    </row>
    <row r="124" spans="1:10" ht="19.5" customHeight="1">
      <c r="A124" s="422" t="s">
        <v>449</v>
      </c>
      <c r="B124" s="422"/>
      <c r="C124" s="422"/>
      <c r="D124" s="422"/>
      <c r="E124" s="422"/>
      <c r="F124" s="422"/>
      <c r="G124" s="422"/>
      <c r="H124" s="422"/>
      <c r="I124" s="422"/>
      <c r="J124" s="3"/>
    </row>
    <row r="125" spans="1:10" ht="157.5">
      <c r="A125" s="26" t="s">
        <v>357</v>
      </c>
      <c r="B125" s="12" t="s">
        <v>1225</v>
      </c>
      <c r="C125" s="23" t="s">
        <v>202</v>
      </c>
      <c r="D125" s="23" t="s">
        <v>203</v>
      </c>
      <c r="E125" s="23">
        <v>7.9</v>
      </c>
      <c r="F125" s="23">
        <v>10</v>
      </c>
      <c r="G125" s="23">
        <v>10.1</v>
      </c>
      <c r="H125" s="246">
        <f t="shared" si="3"/>
        <v>1</v>
      </c>
      <c r="I125" s="301" t="s">
        <v>1507</v>
      </c>
      <c r="J125" s="3"/>
    </row>
    <row r="126" spans="1:10" ht="15.75">
      <c r="A126" s="422" t="s">
        <v>90</v>
      </c>
      <c r="B126" s="422"/>
      <c r="C126" s="422"/>
      <c r="D126" s="422"/>
      <c r="E126" s="422"/>
      <c r="F126" s="422"/>
      <c r="G126" s="422"/>
      <c r="H126" s="422"/>
      <c r="I126" s="422"/>
      <c r="J126" s="3"/>
    </row>
    <row r="127" spans="1:10" ht="110.25">
      <c r="A127" s="26" t="s">
        <v>450</v>
      </c>
      <c r="B127" s="12" t="s">
        <v>1226</v>
      </c>
      <c r="C127" s="23" t="s">
        <v>202</v>
      </c>
      <c r="D127" s="23" t="s">
        <v>203</v>
      </c>
      <c r="E127" s="23">
        <v>10.5</v>
      </c>
      <c r="F127" s="23">
        <v>9.5</v>
      </c>
      <c r="G127" s="23">
        <v>11.1</v>
      </c>
      <c r="H127" s="246">
        <f t="shared" si="3"/>
        <v>16.842105263157876</v>
      </c>
      <c r="I127" s="301" t="s">
        <v>1508</v>
      </c>
      <c r="J127" s="3"/>
    </row>
    <row r="128" spans="1:10" ht="141.75">
      <c r="A128" s="26" t="s">
        <v>451</v>
      </c>
      <c r="B128" s="12" t="s">
        <v>1227</v>
      </c>
      <c r="C128" s="23" t="s">
        <v>202</v>
      </c>
      <c r="D128" s="23" t="s">
        <v>203</v>
      </c>
      <c r="E128" s="23">
        <v>13</v>
      </c>
      <c r="F128" s="23">
        <v>6.5</v>
      </c>
      <c r="G128" s="23">
        <v>7.5</v>
      </c>
      <c r="H128" s="246">
        <f t="shared" si="3"/>
        <v>15.384615384615373</v>
      </c>
      <c r="I128" s="296" t="s">
        <v>1509</v>
      </c>
      <c r="J128" s="3"/>
    </row>
    <row r="129" spans="1:10" ht="15.75">
      <c r="A129" s="431" t="s">
        <v>452</v>
      </c>
      <c r="B129" s="431"/>
      <c r="C129" s="431"/>
      <c r="D129" s="431"/>
      <c r="E129" s="431"/>
      <c r="F129" s="431"/>
      <c r="G129" s="431"/>
      <c r="H129" s="431"/>
      <c r="I129" s="431"/>
      <c r="J129" s="3"/>
    </row>
    <row r="130" spans="1:10" ht="141.75">
      <c r="A130" s="26" t="s">
        <v>376</v>
      </c>
      <c r="B130" s="12" t="s">
        <v>1228</v>
      </c>
      <c r="C130" s="23" t="s">
        <v>202</v>
      </c>
      <c r="D130" s="23" t="s">
        <v>203</v>
      </c>
      <c r="E130" s="23">
        <v>100</v>
      </c>
      <c r="F130" s="23">
        <v>100</v>
      </c>
      <c r="G130" s="23">
        <v>100</v>
      </c>
      <c r="H130" s="246">
        <f t="shared" si="3"/>
        <v>0</v>
      </c>
      <c r="I130" s="276" t="s">
        <v>413</v>
      </c>
      <c r="J130" s="3"/>
    </row>
    <row r="131" spans="1:10" ht="15.75">
      <c r="A131" s="428" t="s">
        <v>453</v>
      </c>
      <c r="B131" s="428"/>
      <c r="C131" s="428"/>
      <c r="D131" s="428"/>
      <c r="E131" s="428"/>
      <c r="F131" s="428"/>
      <c r="G131" s="428"/>
      <c r="H131" s="428"/>
      <c r="I131" s="428"/>
      <c r="J131" s="3"/>
    </row>
    <row r="132" spans="1:10" ht="126">
      <c r="A132" s="18">
        <v>4.1</v>
      </c>
      <c r="B132" s="12" t="s">
        <v>1190</v>
      </c>
      <c r="C132" s="23" t="s">
        <v>202</v>
      </c>
      <c r="D132" s="23" t="s">
        <v>203</v>
      </c>
      <c r="E132" s="23">
        <v>86</v>
      </c>
      <c r="F132" s="23">
        <v>83</v>
      </c>
      <c r="G132" s="23">
        <v>83.4</v>
      </c>
      <c r="H132" s="246">
        <f t="shared" si="3"/>
        <v>0.4819277108433937</v>
      </c>
      <c r="I132" s="294" t="s">
        <v>1493</v>
      </c>
      <c r="J132" s="3"/>
    </row>
    <row r="133" spans="1:10" ht="126">
      <c r="A133" s="18">
        <v>4.2</v>
      </c>
      <c r="B133" s="12" t="s">
        <v>1229</v>
      </c>
      <c r="C133" s="23" t="s">
        <v>202</v>
      </c>
      <c r="D133" s="23" t="s">
        <v>409</v>
      </c>
      <c r="E133" s="23">
        <v>14</v>
      </c>
      <c r="F133" s="23">
        <v>18</v>
      </c>
      <c r="G133" s="23">
        <v>19</v>
      </c>
      <c r="H133" s="246">
        <f t="shared" si="3"/>
        <v>5.555555555555557</v>
      </c>
      <c r="I133" s="294" t="s">
        <v>1510</v>
      </c>
      <c r="J133" s="3"/>
    </row>
    <row r="134" spans="1:10" ht="42" customHeight="1">
      <c r="A134" s="422" t="s">
        <v>454</v>
      </c>
      <c r="B134" s="422"/>
      <c r="C134" s="422"/>
      <c r="D134" s="422"/>
      <c r="E134" s="422"/>
      <c r="F134" s="422"/>
      <c r="G134" s="422"/>
      <c r="H134" s="422"/>
      <c r="I134" s="422"/>
      <c r="J134" s="3"/>
    </row>
    <row r="135" spans="1:10" ht="79.5" customHeight="1">
      <c r="A135" s="26" t="s">
        <v>455</v>
      </c>
      <c r="B135" s="26" t="s">
        <v>1230</v>
      </c>
      <c r="C135" s="23" t="s">
        <v>202</v>
      </c>
      <c r="D135" s="23" t="s">
        <v>224</v>
      </c>
      <c r="E135" s="23">
        <v>170</v>
      </c>
      <c r="F135" s="23">
        <v>170</v>
      </c>
      <c r="G135" s="23">
        <v>170</v>
      </c>
      <c r="H135" s="246">
        <f t="shared" si="3"/>
        <v>0</v>
      </c>
      <c r="I135" s="256" t="s">
        <v>456</v>
      </c>
      <c r="J135" s="3"/>
    </row>
    <row r="136" spans="1:10" ht="63">
      <c r="A136" s="26" t="s">
        <v>457</v>
      </c>
      <c r="B136" s="12" t="s">
        <v>1200</v>
      </c>
      <c r="C136" s="23" t="s">
        <v>202</v>
      </c>
      <c r="D136" s="23" t="s">
        <v>203</v>
      </c>
      <c r="E136" s="23">
        <v>100</v>
      </c>
      <c r="F136" s="23">
        <v>100</v>
      </c>
      <c r="G136" s="23">
        <v>100</v>
      </c>
      <c r="H136" s="246">
        <f t="shared" si="3"/>
        <v>0</v>
      </c>
      <c r="I136" s="276"/>
      <c r="J136" s="3"/>
    </row>
    <row r="137" spans="1:10" ht="23.25" customHeight="1">
      <c r="A137" s="422" t="s">
        <v>92</v>
      </c>
      <c r="B137" s="422"/>
      <c r="C137" s="422"/>
      <c r="D137" s="422"/>
      <c r="E137" s="422"/>
      <c r="F137" s="422"/>
      <c r="G137" s="422"/>
      <c r="H137" s="422"/>
      <c r="I137" s="422"/>
      <c r="J137" s="3"/>
    </row>
    <row r="138" spans="1:10" ht="81" customHeight="1">
      <c r="A138" s="26" t="s">
        <v>458</v>
      </c>
      <c r="B138" s="12" t="s">
        <v>1231</v>
      </c>
      <c r="C138" s="23" t="s">
        <v>202</v>
      </c>
      <c r="D138" s="23" t="s">
        <v>203</v>
      </c>
      <c r="E138" s="23">
        <v>100</v>
      </c>
      <c r="F138" s="23">
        <v>100</v>
      </c>
      <c r="G138" s="23">
        <v>100</v>
      </c>
      <c r="H138" s="246">
        <f t="shared" si="3"/>
        <v>0</v>
      </c>
      <c r="I138" s="276"/>
      <c r="J138" s="3"/>
    </row>
    <row r="139" spans="1:10" ht="22.5" customHeight="1">
      <c r="A139" s="428" t="s">
        <v>459</v>
      </c>
      <c r="B139" s="428"/>
      <c r="C139" s="428"/>
      <c r="D139" s="428"/>
      <c r="E139" s="428"/>
      <c r="F139" s="428"/>
      <c r="G139" s="428"/>
      <c r="H139" s="428"/>
      <c r="I139" s="428"/>
      <c r="J139" s="3"/>
    </row>
    <row r="140" spans="1:10" ht="94.5">
      <c r="A140" s="18" t="s">
        <v>130</v>
      </c>
      <c r="B140" s="12" t="s">
        <v>1232</v>
      </c>
      <c r="C140" s="23" t="s">
        <v>202</v>
      </c>
      <c r="D140" s="23" t="s">
        <v>409</v>
      </c>
      <c r="E140" s="23">
        <v>53</v>
      </c>
      <c r="F140" s="23">
        <v>62</v>
      </c>
      <c r="G140" s="23">
        <v>65</v>
      </c>
      <c r="H140" s="246">
        <f t="shared" si="3"/>
        <v>4.838709677419345</v>
      </c>
      <c r="I140" s="294" t="s">
        <v>1511</v>
      </c>
      <c r="J140" s="3"/>
    </row>
    <row r="141" spans="1:10" ht="94.5">
      <c r="A141" s="26" t="s">
        <v>460</v>
      </c>
      <c r="B141" s="12" t="s">
        <v>1233</v>
      </c>
      <c r="C141" s="23" t="s">
        <v>202</v>
      </c>
      <c r="D141" s="23" t="s">
        <v>203</v>
      </c>
      <c r="E141" s="23">
        <v>85</v>
      </c>
      <c r="F141" s="23">
        <v>90</v>
      </c>
      <c r="G141" s="23">
        <v>91</v>
      </c>
      <c r="H141" s="246">
        <f t="shared" si="3"/>
        <v>1.1111111111111143</v>
      </c>
      <c r="I141" s="294" t="s">
        <v>1512</v>
      </c>
      <c r="J141" s="3"/>
    </row>
    <row r="142" spans="1:10" ht="94.5">
      <c r="A142" s="26" t="s">
        <v>461</v>
      </c>
      <c r="B142" s="12" t="s">
        <v>1234</v>
      </c>
      <c r="C142" s="23" t="s">
        <v>202</v>
      </c>
      <c r="D142" s="23" t="s">
        <v>203</v>
      </c>
      <c r="E142" s="23">
        <v>36</v>
      </c>
      <c r="F142" s="23">
        <v>37</v>
      </c>
      <c r="G142" s="23">
        <v>40.2</v>
      </c>
      <c r="H142" s="246">
        <f t="shared" si="3"/>
        <v>8.648648648648646</v>
      </c>
      <c r="I142" s="294" t="s">
        <v>1513</v>
      </c>
      <c r="J142" s="3"/>
    </row>
    <row r="143" spans="1:10" ht="32.25" customHeight="1">
      <c r="A143" s="422" t="s">
        <v>462</v>
      </c>
      <c r="B143" s="422"/>
      <c r="C143" s="422"/>
      <c r="D143" s="422"/>
      <c r="E143" s="422"/>
      <c r="F143" s="422"/>
      <c r="G143" s="422"/>
      <c r="H143" s="422"/>
      <c r="I143" s="422"/>
      <c r="J143" s="3"/>
    </row>
    <row r="144" spans="1:10" ht="283.5">
      <c r="A144" s="26" t="s">
        <v>463</v>
      </c>
      <c r="B144" s="26" t="s">
        <v>1235</v>
      </c>
      <c r="C144" s="23" t="s">
        <v>202</v>
      </c>
      <c r="D144" s="23" t="s">
        <v>224</v>
      </c>
      <c r="E144" s="23">
        <v>1841</v>
      </c>
      <c r="F144" s="23">
        <v>1847</v>
      </c>
      <c r="G144" s="23">
        <v>1771</v>
      </c>
      <c r="H144" s="246">
        <f t="shared" si="3"/>
        <v>-4.1147807255008075</v>
      </c>
      <c r="I144" s="270" t="s">
        <v>464</v>
      </c>
      <c r="J144" s="3"/>
    </row>
    <row r="145" spans="1:10" ht="63">
      <c r="A145" s="26" t="s">
        <v>465</v>
      </c>
      <c r="B145" s="12" t="s">
        <v>1224</v>
      </c>
      <c r="C145" s="23" t="s">
        <v>202</v>
      </c>
      <c r="D145" s="23" t="s">
        <v>203</v>
      </c>
      <c r="E145" s="23">
        <v>100</v>
      </c>
      <c r="F145" s="23">
        <v>100</v>
      </c>
      <c r="G145" s="23">
        <v>100</v>
      </c>
      <c r="H145" s="246">
        <f t="shared" si="3"/>
        <v>0</v>
      </c>
      <c r="I145" s="276"/>
      <c r="J145" s="3"/>
    </row>
    <row r="146" spans="1:10" ht="15.75">
      <c r="A146" s="422" t="s">
        <v>94</v>
      </c>
      <c r="B146" s="422"/>
      <c r="C146" s="422"/>
      <c r="D146" s="422"/>
      <c r="E146" s="422"/>
      <c r="F146" s="422"/>
      <c r="G146" s="422"/>
      <c r="H146" s="422"/>
      <c r="I146" s="422"/>
      <c r="J146" s="3"/>
    </row>
    <row r="147" spans="1:10" ht="378">
      <c r="A147" s="26" t="s">
        <v>466</v>
      </c>
      <c r="B147" s="12" t="s">
        <v>1236</v>
      </c>
      <c r="C147" s="23" t="s">
        <v>202</v>
      </c>
      <c r="D147" s="23" t="s">
        <v>203</v>
      </c>
      <c r="E147" s="23">
        <v>21.7</v>
      </c>
      <c r="F147" s="23">
        <v>41</v>
      </c>
      <c r="G147" s="23">
        <v>36.3</v>
      </c>
      <c r="H147" s="246">
        <f t="shared" si="3"/>
        <v>-11.463414634146346</v>
      </c>
      <c r="I147" s="270" t="s">
        <v>1514</v>
      </c>
      <c r="J147" s="3"/>
    </row>
    <row r="148" spans="1:10" ht="15.75">
      <c r="A148" s="422" t="s">
        <v>95</v>
      </c>
      <c r="B148" s="422"/>
      <c r="C148" s="422"/>
      <c r="D148" s="422"/>
      <c r="E148" s="422"/>
      <c r="F148" s="422"/>
      <c r="G148" s="422"/>
      <c r="H148" s="422"/>
      <c r="I148" s="422"/>
      <c r="J148" s="3"/>
    </row>
    <row r="149" spans="1:10" ht="173.25">
      <c r="A149" s="26" t="s">
        <v>467</v>
      </c>
      <c r="B149" s="12" t="s">
        <v>468</v>
      </c>
      <c r="C149" s="23" t="s">
        <v>202</v>
      </c>
      <c r="D149" s="23" t="s">
        <v>203</v>
      </c>
      <c r="E149" s="23">
        <v>100</v>
      </c>
      <c r="F149" s="23">
        <v>100</v>
      </c>
      <c r="G149" s="302">
        <v>100</v>
      </c>
      <c r="H149" s="246">
        <f t="shared" si="3"/>
        <v>0</v>
      </c>
      <c r="I149" s="92"/>
      <c r="J149" s="3"/>
    </row>
    <row r="150" spans="1:10" ht="15.75">
      <c r="A150" s="428" t="s">
        <v>469</v>
      </c>
      <c r="B150" s="428"/>
      <c r="C150" s="428"/>
      <c r="D150" s="428"/>
      <c r="E150" s="428"/>
      <c r="F150" s="428"/>
      <c r="G150" s="428"/>
      <c r="H150" s="428"/>
      <c r="I150" s="428"/>
      <c r="J150" s="3"/>
    </row>
    <row r="151" spans="1:10" ht="189">
      <c r="A151" s="303" t="s">
        <v>131</v>
      </c>
      <c r="B151" s="12" t="s">
        <v>1237</v>
      </c>
      <c r="C151" s="23" t="s">
        <v>202</v>
      </c>
      <c r="D151" s="23" t="s">
        <v>203</v>
      </c>
      <c r="E151" s="23">
        <v>86</v>
      </c>
      <c r="F151" s="23">
        <v>88</v>
      </c>
      <c r="G151" s="23">
        <v>88.1</v>
      </c>
      <c r="H151" s="246">
        <f t="shared" si="3"/>
        <v>0.11363636363634555</v>
      </c>
      <c r="I151" s="293" t="s">
        <v>1515</v>
      </c>
      <c r="J151" s="3"/>
    </row>
    <row r="152" spans="1:10" ht="110.25">
      <c r="A152" s="18" t="s">
        <v>1120</v>
      </c>
      <c r="B152" s="12" t="s">
        <v>1238</v>
      </c>
      <c r="C152" s="23" t="s">
        <v>202</v>
      </c>
      <c r="D152" s="23" t="s">
        <v>203</v>
      </c>
      <c r="E152" s="23">
        <v>36</v>
      </c>
      <c r="F152" s="23">
        <v>41</v>
      </c>
      <c r="G152" s="23">
        <v>41.1</v>
      </c>
      <c r="H152" s="246">
        <f t="shared" si="3"/>
        <v>0.2439024390243958</v>
      </c>
      <c r="I152" s="293" t="s">
        <v>1516</v>
      </c>
      <c r="J152" s="3"/>
    </row>
    <row r="153" spans="1:10" ht="22.5" customHeight="1">
      <c r="A153" s="422" t="s">
        <v>470</v>
      </c>
      <c r="B153" s="422"/>
      <c r="C153" s="422"/>
      <c r="D153" s="422"/>
      <c r="E153" s="422"/>
      <c r="F153" s="422"/>
      <c r="G153" s="422"/>
      <c r="H153" s="422"/>
      <c r="I153" s="422"/>
      <c r="J153" s="3"/>
    </row>
    <row r="154" spans="1:10" ht="141.75">
      <c r="A154" s="26" t="s">
        <v>471</v>
      </c>
      <c r="B154" s="12" t="s">
        <v>1239</v>
      </c>
      <c r="C154" s="23" t="s">
        <v>472</v>
      </c>
      <c r="D154" s="23" t="s">
        <v>203</v>
      </c>
      <c r="E154" s="23">
        <v>60</v>
      </c>
      <c r="F154" s="23">
        <v>68</v>
      </c>
      <c r="G154" s="23">
        <v>70</v>
      </c>
      <c r="H154" s="246">
        <f t="shared" si="3"/>
        <v>2.941176470588232</v>
      </c>
      <c r="I154" s="293" t="s">
        <v>1517</v>
      </c>
      <c r="J154" s="3"/>
    </row>
    <row r="155" spans="1:10" ht="15.75">
      <c r="A155" s="422" t="s">
        <v>473</v>
      </c>
      <c r="B155" s="422"/>
      <c r="C155" s="422"/>
      <c r="D155" s="422"/>
      <c r="E155" s="422"/>
      <c r="F155" s="422"/>
      <c r="G155" s="422"/>
      <c r="H155" s="422"/>
      <c r="I155" s="422"/>
      <c r="J155" s="3"/>
    </row>
    <row r="156" spans="1:10" ht="94.5">
      <c r="A156" s="26" t="s">
        <v>474</v>
      </c>
      <c r="B156" s="12" t="s">
        <v>1240</v>
      </c>
      <c r="C156" s="23" t="s">
        <v>202</v>
      </c>
      <c r="D156" s="23" t="s">
        <v>224</v>
      </c>
      <c r="E156" s="23">
        <v>8602</v>
      </c>
      <c r="F156" s="23">
        <v>8550</v>
      </c>
      <c r="G156" s="23">
        <v>8622</v>
      </c>
      <c r="H156" s="246">
        <f t="shared" si="3"/>
        <v>0.8421052631578902</v>
      </c>
      <c r="I156" s="294" t="s">
        <v>1518</v>
      </c>
      <c r="J156" s="3"/>
    </row>
    <row r="157" spans="1:10" ht="15.75">
      <c r="A157" s="422" t="s">
        <v>475</v>
      </c>
      <c r="B157" s="422"/>
      <c r="C157" s="422"/>
      <c r="D157" s="422"/>
      <c r="E157" s="422"/>
      <c r="F157" s="422"/>
      <c r="G157" s="422"/>
      <c r="H157" s="422"/>
      <c r="I157" s="422"/>
      <c r="J157" s="3"/>
    </row>
    <row r="158" spans="1:10" ht="30" customHeight="1">
      <c r="A158" s="422" t="s">
        <v>476</v>
      </c>
      <c r="B158" s="422"/>
      <c r="C158" s="422"/>
      <c r="D158" s="422"/>
      <c r="E158" s="422"/>
      <c r="F158" s="422"/>
      <c r="G158" s="422"/>
      <c r="H158" s="422"/>
      <c r="I158" s="422"/>
      <c r="J158" s="3"/>
    </row>
    <row r="159" spans="1:10" ht="110.25">
      <c r="A159" s="26" t="s">
        <v>477</v>
      </c>
      <c r="B159" s="12" t="s">
        <v>1241</v>
      </c>
      <c r="C159" s="23" t="s">
        <v>202</v>
      </c>
      <c r="D159" s="23" t="s">
        <v>224</v>
      </c>
      <c r="E159" s="23">
        <v>576</v>
      </c>
      <c r="F159" s="23">
        <v>576</v>
      </c>
      <c r="G159" s="304">
        <v>676</v>
      </c>
      <c r="H159" s="246">
        <f>G159/F159*100-100</f>
        <v>17.361111111111114</v>
      </c>
      <c r="I159" s="294" t="s">
        <v>1519</v>
      </c>
      <c r="J159" s="3"/>
    </row>
    <row r="160" spans="1:10" ht="30.75" customHeight="1">
      <c r="A160" s="422" t="s">
        <v>478</v>
      </c>
      <c r="B160" s="422"/>
      <c r="C160" s="422"/>
      <c r="D160" s="422"/>
      <c r="E160" s="422"/>
      <c r="F160" s="422"/>
      <c r="G160" s="422"/>
      <c r="H160" s="422"/>
      <c r="I160" s="422"/>
      <c r="J160" s="3"/>
    </row>
    <row r="161" spans="1:10" ht="78.75">
      <c r="A161" s="26" t="s">
        <v>479</v>
      </c>
      <c r="B161" s="12" t="s">
        <v>1242</v>
      </c>
      <c r="C161" s="23" t="s">
        <v>202</v>
      </c>
      <c r="D161" s="23" t="s">
        <v>224</v>
      </c>
      <c r="E161" s="23">
        <v>1550</v>
      </c>
      <c r="F161" s="23">
        <v>1550</v>
      </c>
      <c r="G161" s="23">
        <v>2778</v>
      </c>
      <c r="H161" s="246">
        <f aca="true" t="shared" si="4" ref="H161:H180">G161/F161*100-100</f>
        <v>79.2258064516129</v>
      </c>
      <c r="I161" s="294" t="s">
        <v>1520</v>
      </c>
      <c r="J161" s="3"/>
    </row>
    <row r="162" spans="1:10" ht="63">
      <c r="A162" s="26" t="s">
        <v>480</v>
      </c>
      <c r="B162" s="12" t="s">
        <v>1207</v>
      </c>
      <c r="C162" s="23" t="s">
        <v>202</v>
      </c>
      <c r="D162" s="23" t="s">
        <v>203</v>
      </c>
      <c r="E162" s="23">
        <v>100</v>
      </c>
      <c r="F162" s="23">
        <v>100</v>
      </c>
      <c r="G162" s="23">
        <v>100</v>
      </c>
      <c r="H162" s="246">
        <f t="shared" si="4"/>
        <v>0</v>
      </c>
      <c r="I162" s="276"/>
      <c r="J162" s="3"/>
    </row>
    <row r="163" spans="1:10" ht="15.75">
      <c r="A163" s="428" t="s">
        <v>481</v>
      </c>
      <c r="B163" s="428"/>
      <c r="C163" s="428"/>
      <c r="D163" s="428"/>
      <c r="E163" s="428"/>
      <c r="F163" s="428"/>
      <c r="G163" s="428"/>
      <c r="H163" s="428"/>
      <c r="I163" s="428"/>
      <c r="J163" s="3"/>
    </row>
    <row r="164" spans="1:10" ht="94.5">
      <c r="A164" s="26" t="s">
        <v>482</v>
      </c>
      <c r="B164" s="12" t="s">
        <v>1243</v>
      </c>
      <c r="C164" s="23" t="s">
        <v>202</v>
      </c>
      <c r="D164" s="23" t="s">
        <v>203</v>
      </c>
      <c r="E164" s="23">
        <v>100</v>
      </c>
      <c r="F164" s="23">
        <v>100</v>
      </c>
      <c r="G164" s="23">
        <v>100</v>
      </c>
      <c r="H164" s="246">
        <f t="shared" si="4"/>
        <v>0</v>
      </c>
      <c r="I164" s="276"/>
      <c r="J164" s="3"/>
    </row>
    <row r="165" spans="1:10" ht="141.75">
      <c r="A165" s="26" t="s">
        <v>483</v>
      </c>
      <c r="B165" s="12" t="s">
        <v>1244</v>
      </c>
      <c r="C165" s="23" t="s">
        <v>202</v>
      </c>
      <c r="D165" s="23" t="s">
        <v>203</v>
      </c>
      <c r="E165" s="23">
        <v>43</v>
      </c>
      <c r="F165" s="23">
        <v>45</v>
      </c>
      <c r="G165" s="23">
        <v>48.7</v>
      </c>
      <c r="H165" s="246">
        <f t="shared" si="4"/>
        <v>8.222222222222214</v>
      </c>
      <c r="I165" s="293" t="s">
        <v>1496</v>
      </c>
      <c r="J165" s="3"/>
    </row>
    <row r="166" spans="1:10" ht="94.5">
      <c r="A166" s="26" t="s">
        <v>484</v>
      </c>
      <c r="B166" s="12" t="s">
        <v>1245</v>
      </c>
      <c r="C166" s="23" t="s">
        <v>202</v>
      </c>
      <c r="D166" s="23" t="s">
        <v>203</v>
      </c>
      <c r="E166" s="23">
        <v>55</v>
      </c>
      <c r="F166" s="23">
        <v>60</v>
      </c>
      <c r="G166" s="23">
        <v>54.2</v>
      </c>
      <c r="H166" s="246">
        <f t="shared" si="4"/>
        <v>-9.666666666666657</v>
      </c>
      <c r="I166" s="293" t="s">
        <v>1521</v>
      </c>
      <c r="J166" s="3"/>
    </row>
    <row r="167" spans="1:10" ht="15.75">
      <c r="A167" s="428" t="s">
        <v>98</v>
      </c>
      <c r="B167" s="428"/>
      <c r="C167" s="428"/>
      <c r="D167" s="428"/>
      <c r="E167" s="428"/>
      <c r="F167" s="428"/>
      <c r="G167" s="428"/>
      <c r="H167" s="428"/>
      <c r="I167" s="428"/>
      <c r="J167" s="3"/>
    </row>
    <row r="168" spans="1:10" ht="126">
      <c r="A168" s="192" t="s">
        <v>485</v>
      </c>
      <c r="B168" s="12" t="s">
        <v>1246</v>
      </c>
      <c r="C168" s="23" t="s">
        <v>202</v>
      </c>
      <c r="D168" s="184" t="s">
        <v>203</v>
      </c>
      <c r="E168" s="184">
        <v>43</v>
      </c>
      <c r="F168" s="184">
        <v>45</v>
      </c>
      <c r="G168" s="184">
        <v>45</v>
      </c>
      <c r="H168" s="246">
        <f t="shared" si="4"/>
        <v>0</v>
      </c>
      <c r="I168" s="187" t="s">
        <v>486</v>
      </c>
      <c r="J168" s="3"/>
    </row>
    <row r="169" spans="1:10" ht="15.75">
      <c r="A169" s="428" t="s">
        <v>487</v>
      </c>
      <c r="B169" s="428"/>
      <c r="C169" s="428"/>
      <c r="D169" s="428"/>
      <c r="E169" s="428"/>
      <c r="F169" s="428"/>
      <c r="G169" s="428"/>
      <c r="H169" s="428"/>
      <c r="I169" s="428"/>
      <c r="J169" s="3"/>
    </row>
    <row r="170" spans="1:10" ht="63">
      <c r="A170" s="192" t="s">
        <v>1105</v>
      </c>
      <c r="B170" s="12" t="s">
        <v>488</v>
      </c>
      <c r="C170" s="184" t="s">
        <v>202</v>
      </c>
      <c r="D170" s="184" t="s">
        <v>203</v>
      </c>
      <c r="E170" s="184">
        <v>92.6</v>
      </c>
      <c r="F170" s="184">
        <v>95</v>
      </c>
      <c r="G170" s="184">
        <v>104</v>
      </c>
      <c r="H170" s="246">
        <f t="shared" si="4"/>
        <v>9.47368421052633</v>
      </c>
      <c r="I170" s="188" t="s">
        <v>489</v>
      </c>
      <c r="J170" s="3"/>
    </row>
    <row r="171" spans="1:10" ht="15.75">
      <c r="A171" s="422" t="s">
        <v>100</v>
      </c>
      <c r="B171" s="422"/>
      <c r="C171" s="422"/>
      <c r="D171" s="422"/>
      <c r="E171" s="422"/>
      <c r="F171" s="422"/>
      <c r="G171" s="422"/>
      <c r="H171" s="422"/>
      <c r="I171" s="422"/>
      <c r="J171" s="3"/>
    </row>
    <row r="172" spans="1:10" ht="78.75">
      <c r="A172" s="26" t="s">
        <v>490</v>
      </c>
      <c r="B172" s="12" t="s">
        <v>491</v>
      </c>
      <c r="C172" s="23" t="s">
        <v>202</v>
      </c>
      <c r="D172" s="23" t="s">
        <v>203</v>
      </c>
      <c r="E172" s="23">
        <v>100</v>
      </c>
      <c r="F172" s="23">
        <v>100</v>
      </c>
      <c r="G172" s="23">
        <v>100</v>
      </c>
      <c r="H172" s="246">
        <f t="shared" si="4"/>
        <v>0</v>
      </c>
      <c r="I172" s="276"/>
      <c r="J172" s="3"/>
    </row>
    <row r="173" spans="1:10" ht="15.75">
      <c r="A173" s="422" t="s">
        <v>101</v>
      </c>
      <c r="B173" s="422"/>
      <c r="C173" s="422"/>
      <c r="D173" s="422"/>
      <c r="E173" s="422"/>
      <c r="F173" s="422"/>
      <c r="G173" s="422"/>
      <c r="H173" s="422"/>
      <c r="I173" s="422"/>
      <c r="J173" s="3"/>
    </row>
    <row r="174" spans="1:10" ht="157.5">
      <c r="A174" s="26" t="s">
        <v>492</v>
      </c>
      <c r="B174" s="12" t="s">
        <v>1247</v>
      </c>
      <c r="C174" s="23" t="s">
        <v>202</v>
      </c>
      <c r="D174" s="23" t="s">
        <v>203</v>
      </c>
      <c r="E174" s="23">
        <v>100</v>
      </c>
      <c r="F174" s="23">
        <v>100</v>
      </c>
      <c r="G174" s="23">
        <v>100</v>
      </c>
      <c r="H174" s="246">
        <f t="shared" si="4"/>
        <v>0</v>
      </c>
      <c r="I174" s="294" t="s">
        <v>1522</v>
      </c>
      <c r="J174" s="3"/>
    </row>
    <row r="175" spans="1:10" ht="15.75">
      <c r="A175" s="431" t="s">
        <v>493</v>
      </c>
      <c r="B175" s="431"/>
      <c r="C175" s="431"/>
      <c r="D175" s="431"/>
      <c r="E175" s="431"/>
      <c r="F175" s="431"/>
      <c r="G175" s="431"/>
      <c r="H175" s="431"/>
      <c r="I175" s="431"/>
      <c r="J175" s="3"/>
    </row>
    <row r="176" spans="1:10" ht="157.5">
      <c r="A176" s="26" t="s">
        <v>494</v>
      </c>
      <c r="B176" s="12" t="s">
        <v>1248</v>
      </c>
      <c r="C176" s="23" t="s">
        <v>202</v>
      </c>
      <c r="D176" s="23" t="s">
        <v>203</v>
      </c>
      <c r="E176" s="23">
        <v>100</v>
      </c>
      <c r="F176" s="23">
        <v>100</v>
      </c>
      <c r="G176" s="23">
        <v>100</v>
      </c>
      <c r="H176" s="42">
        <f t="shared" si="4"/>
        <v>0</v>
      </c>
      <c r="I176" s="294" t="s">
        <v>1523</v>
      </c>
      <c r="J176" s="3"/>
    </row>
    <row r="177" spans="1:10" ht="40.5" customHeight="1">
      <c r="A177" s="431" t="s">
        <v>495</v>
      </c>
      <c r="B177" s="431"/>
      <c r="C177" s="431"/>
      <c r="D177" s="431"/>
      <c r="E177" s="431"/>
      <c r="F177" s="431"/>
      <c r="G177" s="431"/>
      <c r="H177" s="431"/>
      <c r="I177" s="431"/>
      <c r="J177" s="3"/>
    </row>
    <row r="178" spans="1:10" ht="157.5">
      <c r="A178" s="26" t="s">
        <v>496</v>
      </c>
      <c r="B178" s="12" t="s">
        <v>1249</v>
      </c>
      <c r="C178" s="23" t="s">
        <v>202</v>
      </c>
      <c r="D178" s="23" t="s">
        <v>203</v>
      </c>
      <c r="E178" s="23">
        <v>100</v>
      </c>
      <c r="F178" s="23">
        <v>100</v>
      </c>
      <c r="G178" s="23">
        <v>100</v>
      </c>
      <c r="H178" s="246">
        <f t="shared" si="4"/>
        <v>0</v>
      </c>
      <c r="I178" s="294" t="s">
        <v>1524</v>
      </c>
      <c r="J178" s="3"/>
    </row>
    <row r="179" spans="1:10" ht="59.25" customHeight="1">
      <c r="A179" s="431" t="s">
        <v>497</v>
      </c>
      <c r="B179" s="431"/>
      <c r="C179" s="431"/>
      <c r="D179" s="431"/>
      <c r="E179" s="431"/>
      <c r="F179" s="431"/>
      <c r="G179" s="431"/>
      <c r="H179" s="431"/>
      <c r="I179" s="431"/>
      <c r="J179" s="3"/>
    </row>
    <row r="180" spans="1:10" ht="59.25" customHeight="1">
      <c r="A180" s="26" t="s">
        <v>498</v>
      </c>
      <c r="B180" s="12" t="s">
        <v>1250</v>
      </c>
      <c r="C180" s="23" t="s">
        <v>202</v>
      </c>
      <c r="D180" s="23" t="s">
        <v>203</v>
      </c>
      <c r="E180" s="23">
        <v>100</v>
      </c>
      <c r="F180" s="23">
        <v>100</v>
      </c>
      <c r="G180" s="23">
        <v>100</v>
      </c>
      <c r="H180" s="246">
        <f t="shared" si="4"/>
        <v>0</v>
      </c>
      <c r="I180" s="294" t="s">
        <v>1525</v>
      </c>
      <c r="J180" s="3"/>
    </row>
    <row r="181" spans="1:10" ht="18.75" customHeight="1">
      <c r="A181" s="2" t="s">
        <v>47</v>
      </c>
      <c r="B181" s="443" t="s">
        <v>48</v>
      </c>
      <c r="C181" s="443"/>
      <c r="D181" s="443"/>
      <c r="E181" s="443"/>
      <c r="F181" s="443"/>
      <c r="G181" s="443"/>
      <c r="H181" s="443"/>
      <c r="I181" s="443"/>
      <c r="J181" s="3"/>
    </row>
    <row r="182" spans="1:10" ht="170.25" customHeight="1">
      <c r="A182" s="37">
        <v>1</v>
      </c>
      <c r="B182" s="148" t="s">
        <v>1251</v>
      </c>
      <c r="C182" s="23" t="s">
        <v>202</v>
      </c>
      <c r="D182" s="37" t="s">
        <v>203</v>
      </c>
      <c r="E182" s="37">
        <v>2.2</v>
      </c>
      <c r="F182" s="37">
        <v>2.5</v>
      </c>
      <c r="G182" s="37">
        <v>2.5</v>
      </c>
      <c r="H182" s="37">
        <f aca="true" t="shared" si="5" ref="H182:H187">G182*100/F182-100</f>
        <v>0</v>
      </c>
      <c r="I182" s="23"/>
      <c r="J182" s="3"/>
    </row>
    <row r="183" spans="1:10" ht="120.75" customHeight="1">
      <c r="A183" s="37">
        <v>2</v>
      </c>
      <c r="B183" s="148" t="s">
        <v>1252</v>
      </c>
      <c r="C183" s="23" t="s">
        <v>202</v>
      </c>
      <c r="D183" s="37" t="s">
        <v>203</v>
      </c>
      <c r="E183" s="37">
        <v>57.1</v>
      </c>
      <c r="F183" s="37">
        <v>57.4</v>
      </c>
      <c r="G183" s="37">
        <v>57.4</v>
      </c>
      <c r="H183" s="37">
        <f t="shared" si="5"/>
        <v>0</v>
      </c>
      <c r="I183" s="23"/>
      <c r="J183" s="3"/>
    </row>
    <row r="184" spans="1:10" ht="78.75">
      <c r="A184" s="37">
        <v>3</v>
      </c>
      <c r="B184" s="148" t="s">
        <v>1253</v>
      </c>
      <c r="C184" s="23" t="s">
        <v>202</v>
      </c>
      <c r="D184" s="37" t="s">
        <v>203</v>
      </c>
      <c r="E184" s="37">
        <v>43.5</v>
      </c>
      <c r="F184" s="37">
        <v>44.4</v>
      </c>
      <c r="G184" s="37">
        <v>44.4</v>
      </c>
      <c r="H184" s="37">
        <f t="shared" si="5"/>
        <v>0</v>
      </c>
      <c r="I184" s="23"/>
      <c r="J184" s="3"/>
    </row>
    <row r="185" spans="1:10" ht="110.25">
      <c r="A185" s="37">
        <v>4</v>
      </c>
      <c r="B185" s="148" t="s">
        <v>1254</v>
      </c>
      <c r="C185" s="23" t="s">
        <v>202</v>
      </c>
      <c r="D185" s="37" t="s">
        <v>203</v>
      </c>
      <c r="E185" s="37">
        <v>11.8</v>
      </c>
      <c r="F185" s="37">
        <v>12.2</v>
      </c>
      <c r="G185" s="37">
        <v>12.2</v>
      </c>
      <c r="H185" s="37">
        <f t="shared" si="5"/>
        <v>0</v>
      </c>
      <c r="I185" s="23"/>
      <c r="J185" s="3"/>
    </row>
    <row r="186" spans="1:10" ht="141.75">
      <c r="A186" s="37">
        <v>5</v>
      </c>
      <c r="B186" s="148" t="s">
        <v>684</v>
      </c>
      <c r="C186" s="23" t="s">
        <v>202</v>
      </c>
      <c r="D186" s="37" t="s">
        <v>203</v>
      </c>
      <c r="E186" s="37">
        <v>1.2</v>
      </c>
      <c r="F186" s="37">
        <v>1.4</v>
      </c>
      <c r="G186" s="37">
        <v>1.4</v>
      </c>
      <c r="H186" s="37">
        <f t="shared" si="5"/>
        <v>0</v>
      </c>
      <c r="I186" s="23"/>
      <c r="J186" s="3"/>
    </row>
    <row r="187" spans="1:10" ht="126">
      <c r="A187" s="37">
        <v>6</v>
      </c>
      <c r="B187" s="305" t="s">
        <v>685</v>
      </c>
      <c r="C187" s="23" t="s">
        <v>202</v>
      </c>
      <c r="D187" s="23" t="s">
        <v>664</v>
      </c>
      <c r="E187" s="37">
        <v>6</v>
      </c>
      <c r="F187" s="37">
        <v>4</v>
      </c>
      <c r="G187" s="37">
        <v>5</v>
      </c>
      <c r="H187" s="37">
        <f t="shared" si="5"/>
        <v>25</v>
      </c>
      <c r="I187" s="23" t="s">
        <v>665</v>
      </c>
      <c r="J187" s="3"/>
    </row>
    <row r="188" spans="1:10" ht="15.75">
      <c r="A188" s="37"/>
      <c r="B188" s="468" t="s">
        <v>666</v>
      </c>
      <c r="C188" s="468"/>
      <c r="D188" s="468"/>
      <c r="E188" s="468"/>
      <c r="F188" s="468"/>
      <c r="G188" s="468"/>
      <c r="H188" s="468"/>
      <c r="I188" s="468"/>
      <c r="J188" s="3"/>
    </row>
    <row r="189" spans="1:10" ht="130.5" customHeight="1">
      <c r="A189" s="37" t="s">
        <v>14</v>
      </c>
      <c r="B189" s="148" t="s">
        <v>667</v>
      </c>
      <c r="C189" s="23" t="s">
        <v>202</v>
      </c>
      <c r="D189" s="37" t="s">
        <v>203</v>
      </c>
      <c r="E189" s="37">
        <v>2.2</v>
      </c>
      <c r="F189" s="37">
        <v>2.5</v>
      </c>
      <c r="G189" s="37">
        <v>2.5</v>
      </c>
      <c r="H189" s="37">
        <f>G189*100/F189-100</f>
        <v>0</v>
      </c>
      <c r="I189" s="23"/>
      <c r="J189" s="3"/>
    </row>
    <row r="190" spans="1:10" ht="121.5" customHeight="1">
      <c r="A190" s="37" t="s">
        <v>138</v>
      </c>
      <c r="B190" s="148" t="s">
        <v>668</v>
      </c>
      <c r="C190" s="23" t="s">
        <v>202</v>
      </c>
      <c r="D190" s="37" t="s">
        <v>203</v>
      </c>
      <c r="E190" s="37">
        <v>57.1</v>
      </c>
      <c r="F190" s="37">
        <v>57.4</v>
      </c>
      <c r="G190" s="37">
        <v>57.4</v>
      </c>
      <c r="H190" s="37">
        <f>G190*100/F190-100</f>
        <v>0</v>
      </c>
      <c r="I190" s="23"/>
      <c r="J190" s="3"/>
    </row>
    <row r="191" spans="1:10" ht="83.25" customHeight="1">
      <c r="A191" s="37" t="s">
        <v>142</v>
      </c>
      <c r="B191" s="38" t="s">
        <v>1255</v>
      </c>
      <c r="C191" s="23" t="s">
        <v>202</v>
      </c>
      <c r="D191" s="37" t="s">
        <v>203</v>
      </c>
      <c r="E191" s="37">
        <v>43.5</v>
      </c>
      <c r="F191" s="37">
        <v>44.4</v>
      </c>
      <c r="G191" s="37">
        <v>44.4</v>
      </c>
      <c r="H191" s="37">
        <f>G191*100/F191-100</f>
        <v>0</v>
      </c>
      <c r="I191" s="23"/>
      <c r="J191" s="3"/>
    </row>
    <row r="192" spans="1:10" ht="36.75" customHeight="1">
      <c r="A192" s="466" t="s">
        <v>103</v>
      </c>
      <c r="B192" s="466"/>
      <c r="C192" s="466"/>
      <c r="D192" s="466"/>
      <c r="E192" s="466"/>
      <c r="F192" s="466"/>
      <c r="G192" s="466"/>
      <c r="H192" s="466"/>
      <c r="I192" s="466"/>
      <c r="J192" s="3"/>
    </row>
    <row r="193" spans="1:10" ht="99.75" customHeight="1">
      <c r="A193" s="37" t="s">
        <v>1165</v>
      </c>
      <c r="B193" s="148" t="s">
        <v>669</v>
      </c>
      <c r="C193" s="23" t="s">
        <v>202</v>
      </c>
      <c r="D193" s="37" t="s">
        <v>670</v>
      </c>
      <c r="E193" s="37">
        <v>13500</v>
      </c>
      <c r="F193" s="37">
        <v>13570</v>
      </c>
      <c r="G193" s="37">
        <v>13570</v>
      </c>
      <c r="H193" s="37">
        <f>G193*100/F193-100</f>
        <v>0</v>
      </c>
      <c r="I193" s="23"/>
      <c r="J193" s="3"/>
    </row>
    <row r="194" spans="1:10" ht="36" customHeight="1">
      <c r="A194" s="466" t="s">
        <v>104</v>
      </c>
      <c r="B194" s="466"/>
      <c r="C194" s="466"/>
      <c r="D194" s="466"/>
      <c r="E194" s="466"/>
      <c r="F194" s="466"/>
      <c r="G194" s="466"/>
      <c r="H194" s="466"/>
      <c r="I194" s="466"/>
      <c r="J194" s="3"/>
    </row>
    <row r="195" spans="1:10" ht="141.75">
      <c r="A195" s="306" t="s">
        <v>1166</v>
      </c>
      <c r="B195" s="305" t="s">
        <v>671</v>
      </c>
      <c r="C195" s="23" t="s">
        <v>202</v>
      </c>
      <c r="D195" s="37" t="s">
        <v>203</v>
      </c>
      <c r="E195" s="37">
        <v>1</v>
      </c>
      <c r="F195" s="37">
        <v>1.2</v>
      </c>
      <c r="G195" s="37">
        <v>1.2</v>
      </c>
      <c r="H195" s="37">
        <f>G195*100/F195-100</f>
        <v>0</v>
      </c>
      <c r="I195" s="23"/>
      <c r="J195" s="3"/>
    </row>
    <row r="196" spans="1:10" ht="35.25" customHeight="1">
      <c r="A196" s="466" t="s">
        <v>105</v>
      </c>
      <c r="B196" s="466"/>
      <c r="C196" s="466"/>
      <c r="D196" s="466"/>
      <c r="E196" s="466"/>
      <c r="F196" s="466"/>
      <c r="G196" s="466"/>
      <c r="H196" s="466"/>
      <c r="I196" s="466"/>
      <c r="J196" s="3"/>
    </row>
    <row r="197" spans="1:10" ht="157.5">
      <c r="A197" s="37" t="s">
        <v>1167</v>
      </c>
      <c r="B197" s="305" t="s">
        <v>672</v>
      </c>
      <c r="C197" s="23" t="s">
        <v>202</v>
      </c>
      <c r="D197" s="37" t="s">
        <v>224</v>
      </c>
      <c r="E197" s="37">
        <v>650</v>
      </c>
      <c r="F197" s="37">
        <v>690</v>
      </c>
      <c r="G197" s="37">
        <v>729</v>
      </c>
      <c r="H197" s="333">
        <f>G197*100/F197-100</f>
        <v>5.652173913043484</v>
      </c>
      <c r="I197" s="23" t="s">
        <v>673</v>
      </c>
      <c r="J197" s="3"/>
    </row>
    <row r="198" spans="1:10" ht="42" customHeight="1">
      <c r="A198" s="466" t="s">
        <v>106</v>
      </c>
      <c r="B198" s="466"/>
      <c r="C198" s="466"/>
      <c r="D198" s="466"/>
      <c r="E198" s="466"/>
      <c r="F198" s="466"/>
      <c r="G198" s="466"/>
      <c r="H198" s="466"/>
      <c r="I198" s="466"/>
      <c r="J198" s="3"/>
    </row>
    <row r="199" spans="1:10" ht="126">
      <c r="A199" s="37" t="s">
        <v>1168</v>
      </c>
      <c r="B199" s="305" t="s">
        <v>674</v>
      </c>
      <c r="C199" s="23" t="s">
        <v>202</v>
      </c>
      <c r="D199" s="37" t="s">
        <v>224</v>
      </c>
      <c r="E199" s="37">
        <v>2500</v>
      </c>
      <c r="F199" s="37">
        <v>2560</v>
      </c>
      <c r="G199" s="37">
        <v>2560</v>
      </c>
      <c r="H199" s="37">
        <f>G199*100/F199-100</f>
        <v>0</v>
      </c>
      <c r="I199" s="23"/>
      <c r="J199" s="3"/>
    </row>
    <row r="200" spans="1:10" ht="33.75" customHeight="1">
      <c r="A200" s="466" t="s">
        <v>107</v>
      </c>
      <c r="B200" s="466"/>
      <c r="C200" s="466"/>
      <c r="D200" s="466"/>
      <c r="E200" s="466"/>
      <c r="F200" s="466"/>
      <c r="G200" s="466"/>
      <c r="H200" s="466"/>
      <c r="I200" s="466"/>
      <c r="J200" s="3"/>
    </row>
    <row r="201" spans="1:10" ht="126">
      <c r="A201" s="37" t="s">
        <v>1169</v>
      </c>
      <c r="B201" s="305" t="s">
        <v>675</v>
      </c>
      <c r="C201" s="23" t="s">
        <v>202</v>
      </c>
      <c r="D201" s="37" t="s">
        <v>224</v>
      </c>
      <c r="E201" s="37">
        <v>17700</v>
      </c>
      <c r="F201" s="37">
        <v>17800</v>
      </c>
      <c r="G201" s="37">
        <v>17800</v>
      </c>
      <c r="H201" s="37">
        <f>G201*100/F201-100</f>
        <v>0</v>
      </c>
      <c r="I201" s="23"/>
      <c r="J201" s="3"/>
    </row>
    <row r="202" spans="1:10" ht="39.75" customHeight="1">
      <c r="A202" s="466" t="s">
        <v>108</v>
      </c>
      <c r="B202" s="466"/>
      <c r="C202" s="466"/>
      <c r="D202" s="466"/>
      <c r="E202" s="466"/>
      <c r="F202" s="466"/>
      <c r="G202" s="466"/>
      <c r="H202" s="466"/>
      <c r="I202" s="466"/>
      <c r="J202" s="3"/>
    </row>
    <row r="203" spans="1:10" ht="94.5">
      <c r="A203" s="37" t="s">
        <v>1170</v>
      </c>
      <c r="B203" s="305" t="s">
        <v>676</v>
      </c>
      <c r="C203" s="23" t="s">
        <v>202</v>
      </c>
      <c r="D203" s="37" t="s">
        <v>203</v>
      </c>
      <c r="E203" s="37">
        <v>11.8</v>
      </c>
      <c r="F203" s="37">
        <v>12.2</v>
      </c>
      <c r="G203" s="37">
        <v>12.2</v>
      </c>
      <c r="H203" s="37">
        <f>G203*100/F203-100</f>
        <v>0</v>
      </c>
      <c r="I203" s="23"/>
      <c r="J203" s="3"/>
    </row>
    <row r="204" spans="1:10" ht="15.75">
      <c r="A204" s="467" t="s">
        <v>109</v>
      </c>
      <c r="B204" s="467"/>
      <c r="C204" s="467"/>
      <c r="D204" s="467"/>
      <c r="E204" s="467"/>
      <c r="F204" s="467"/>
      <c r="G204" s="467"/>
      <c r="H204" s="467"/>
      <c r="I204" s="467"/>
      <c r="J204" s="3"/>
    </row>
    <row r="205" spans="1:10" ht="157.5">
      <c r="A205" s="37" t="s">
        <v>1171</v>
      </c>
      <c r="B205" s="256" t="s">
        <v>677</v>
      </c>
      <c r="C205" s="23" t="s">
        <v>202</v>
      </c>
      <c r="D205" s="37" t="s">
        <v>584</v>
      </c>
      <c r="E205" s="37">
        <v>10</v>
      </c>
      <c r="F205" s="37">
        <v>12</v>
      </c>
      <c r="G205" s="37">
        <v>12</v>
      </c>
      <c r="H205" s="37">
        <f>G205*100/F205-100</f>
        <v>0</v>
      </c>
      <c r="I205" s="23"/>
      <c r="J205" s="3"/>
    </row>
    <row r="206" spans="1:10" ht="39" customHeight="1">
      <c r="A206" s="466" t="s">
        <v>110</v>
      </c>
      <c r="B206" s="466"/>
      <c r="C206" s="466"/>
      <c r="D206" s="466"/>
      <c r="E206" s="466"/>
      <c r="F206" s="466"/>
      <c r="G206" s="466"/>
      <c r="H206" s="466"/>
      <c r="I206" s="466"/>
      <c r="J206" s="3"/>
    </row>
    <row r="207" spans="1:10" ht="94.5">
      <c r="A207" s="37" t="s">
        <v>1172</v>
      </c>
      <c r="B207" s="305" t="s">
        <v>678</v>
      </c>
      <c r="C207" s="23" t="s">
        <v>202</v>
      </c>
      <c r="D207" s="37" t="s">
        <v>584</v>
      </c>
      <c r="E207" s="37">
        <v>37</v>
      </c>
      <c r="F207" s="37">
        <v>38</v>
      </c>
      <c r="G207" s="37">
        <v>38</v>
      </c>
      <c r="H207" s="37">
        <f>G207*100/F207-100</f>
        <v>0</v>
      </c>
      <c r="I207" s="23"/>
      <c r="J207" s="3"/>
    </row>
    <row r="208" spans="1:10" ht="15.75">
      <c r="A208" s="467" t="s">
        <v>111</v>
      </c>
      <c r="B208" s="467"/>
      <c r="C208" s="467"/>
      <c r="D208" s="467"/>
      <c r="E208" s="467"/>
      <c r="F208" s="467"/>
      <c r="G208" s="467"/>
      <c r="H208" s="467"/>
      <c r="I208" s="467"/>
      <c r="J208" s="3"/>
    </row>
    <row r="209" spans="1:10" ht="94.5">
      <c r="A209" s="37" t="s">
        <v>5</v>
      </c>
      <c r="B209" s="148" t="s">
        <v>679</v>
      </c>
      <c r="C209" s="23" t="s">
        <v>202</v>
      </c>
      <c r="D209" s="37" t="s">
        <v>203</v>
      </c>
      <c r="E209" s="37">
        <v>11.8</v>
      </c>
      <c r="F209" s="37">
        <v>12.2</v>
      </c>
      <c r="G209" s="37">
        <v>12.2</v>
      </c>
      <c r="H209" s="37">
        <f>G209*100/F209-100</f>
        <v>0</v>
      </c>
      <c r="I209" s="23"/>
      <c r="J209" s="3"/>
    </row>
    <row r="210" spans="1:10" ht="126">
      <c r="A210" s="37" t="s">
        <v>526</v>
      </c>
      <c r="B210" s="148" t="s">
        <v>680</v>
      </c>
      <c r="C210" s="23" t="s">
        <v>202</v>
      </c>
      <c r="D210" s="37" t="s">
        <v>203</v>
      </c>
      <c r="E210" s="37">
        <v>1.2</v>
      </c>
      <c r="F210" s="37">
        <v>1.4</v>
      </c>
      <c r="G210" s="37">
        <v>1.4</v>
      </c>
      <c r="H210" s="37">
        <f>G210*100/F210-100</f>
        <v>0</v>
      </c>
      <c r="I210" s="23"/>
      <c r="J210" s="3"/>
    </row>
    <row r="211" spans="1:10" ht="15.75">
      <c r="A211" s="467" t="s">
        <v>112</v>
      </c>
      <c r="B211" s="467"/>
      <c r="C211" s="467"/>
      <c r="D211" s="467"/>
      <c r="E211" s="467"/>
      <c r="F211" s="467"/>
      <c r="G211" s="467"/>
      <c r="H211" s="467"/>
      <c r="I211" s="467"/>
      <c r="J211" s="3"/>
    </row>
    <row r="212" spans="1:10" ht="94.5">
      <c r="A212" s="37" t="s">
        <v>531</v>
      </c>
      <c r="B212" s="305" t="s">
        <v>681</v>
      </c>
      <c r="C212" s="23" t="s">
        <v>202</v>
      </c>
      <c r="D212" s="37" t="s">
        <v>224</v>
      </c>
      <c r="E212" s="37">
        <v>3600</v>
      </c>
      <c r="F212" s="37">
        <v>3680</v>
      </c>
      <c r="G212" s="37">
        <v>3680</v>
      </c>
      <c r="H212" s="37">
        <f>G212*100/F212-100</f>
        <v>0</v>
      </c>
      <c r="I212" s="23"/>
      <c r="J212" s="3"/>
    </row>
    <row r="213" spans="1:10" ht="36" customHeight="1">
      <c r="A213" s="466" t="s">
        <v>113</v>
      </c>
      <c r="B213" s="466"/>
      <c r="C213" s="466"/>
      <c r="D213" s="466"/>
      <c r="E213" s="466"/>
      <c r="F213" s="466"/>
      <c r="G213" s="466"/>
      <c r="H213" s="466"/>
      <c r="I213" s="466"/>
      <c r="J213" s="3"/>
    </row>
    <row r="214" spans="1:10" ht="126">
      <c r="A214" s="37" t="s">
        <v>754</v>
      </c>
      <c r="B214" s="305" t="s">
        <v>682</v>
      </c>
      <c r="C214" s="23" t="s">
        <v>202</v>
      </c>
      <c r="D214" s="37" t="s">
        <v>224</v>
      </c>
      <c r="E214" s="37">
        <v>29</v>
      </c>
      <c r="F214" s="37">
        <v>36</v>
      </c>
      <c r="G214" s="37">
        <v>36</v>
      </c>
      <c r="H214" s="37">
        <f>G214*100/F214-100</f>
        <v>0</v>
      </c>
      <c r="I214" s="23"/>
      <c r="J214" s="3"/>
    </row>
    <row r="215" spans="1:10" ht="15.75">
      <c r="A215" s="467" t="s">
        <v>114</v>
      </c>
      <c r="B215" s="467"/>
      <c r="C215" s="467"/>
      <c r="D215" s="467"/>
      <c r="E215" s="467"/>
      <c r="F215" s="467"/>
      <c r="G215" s="467"/>
      <c r="H215" s="467"/>
      <c r="I215" s="467"/>
      <c r="J215" s="3"/>
    </row>
    <row r="216" spans="1:10" ht="110.25">
      <c r="A216" s="37" t="s">
        <v>125</v>
      </c>
      <c r="B216" s="305" t="s">
        <v>683</v>
      </c>
      <c r="C216" s="23" t="s">
        <v>202</v>
      </c>
      <c r="D216" s="23" t="s">
        <v>664</v>
      </c>
      <c r="E216" s="37">
        <v>6</v>
      </c>
      <c r="F216" s="37">
        <v>4</v>
      </c>
      <c r="G216" s="37">
        <v>5</v>
      </c>
      <c r="H216" s="37">
        <f>G216*100/F216-100</f>
        <v>25</v>
      </c>
      <c r="I216" s="23" t="s">
        <v>665</v>
      </c>
      <c r="J216" s="3"/>
    </row>
    <row r="217" spans="1:10" ht="60" customHeight="1">
      <c r="A217" s="466" t="s">
        <v>686</v>
      </c>
      <c r="B217" s="466"/>
      <c r="C217" s="466"/>
      <c r="D217" s="466"/>
      <c r="E217" s="466"/>
      <c r="F217" s="466"/>
      <c r="G217" s="466"/>
      <c r="H217" s="466"/>
      <c r="I217" s="466"/>
      <c r="J217" s="3"/>
    </row>
    <row r="218" spans="1:10" ht="110.25">
      <c r="A218" s="37" t="s">
        <v>353</v>
      </c>
      <c r="B218" s="305" t="s">
        <v>683</v>
      </c>
      <c r="C218" s="23" t="s">
        <v>202</v>
      </c>
      <c r="D218" s="23" t="s">
        <v>664</v>
      </c>
      <c r="E218" s="37">
        <v>6</v>
      </c>
      <c r="F218" s="37">
        <v>4</v>
      </c>
      <c r="G218" s="37">
        <v>5</v>
      </c>
      <c r="H218" s="37">
        <f>G218*100/F218-100</f>
        <v>25</v>
      </c>
      <c r="I218" s="23" t="s">
        <v>665</v>
      </c>
      <c r="J218" s="3"/>
    </row>
    <row r="219" spans="1:10" ht="50.25" customHeight="1">
      <c r="A219" s="2" t="s">
        <v>49</v>
      </c>
      <c r="B219" s="443" t="s">
        <v>392</v>
      </c>
      <c r="C219" s="443"/>
      <c r="D219" s="443"/>
      <c r="E219" s="443"/>
      <c r="F219" s="443"/>
      <c r="G219" s="443"/>
      <c r="H219" s="443"/>
      <c r="I219" s="443"/>
      <c r="J219" s="3"/>
    </row>
    <row r="220" spans="1:10" ht="82.5" customHeight="1">
      <c r="A220" s="257" t="s">
        <v>16</v>
      </c>
      <c r="B220" s="148" t="s">
        <v>929</v>
      </c>
      <c r="C220" s="23" t="s">
        <v>202</v>
      </c>
      <c r="D220" s="307" t="s">
        <v>203</v>
      </c>
      <c r="E220" s="274">
        <v>464</v>
      </c>
      <c r="F220" s="254">
        <v>478</v>
      </c>
      <c r="G220" s="254">
        <v>478</v>
      </c>
      <c r="H220" s="37">
        <f>G220*100/F220-100</f>
        <v>0</v>
      </c>
      <c r="I220" s="195"/>
      <c r="J220" s="3"/>
    </row>
    <row r="221" spans="1:10" ht="97.5" customHeight="1">
      <c r="A221" s="257" t="s">
        <v>4</v>
      </c>
      <c r="B221" s="148" t="s">
        <v>930</v>
      </c>
      <c r="C221" s="23" t="s">
        <v>202</v>
      </c>
      <c r="D221" s="307" t="s">
        <v>203</v>
      </c>
      <c r="E221" s="274">
        <v>100</v>
      </c>
      <c r="F221" s="254">
        <v>100</v>
      </c>
      <c r="G221" s="254">
        <v>100</v>
      </c>
      <c r="H221" s="37">
        <f>G221*100/F221-100</f>
        <v>0</v>
      </c>
      <c r="I221" s="195"/>
      <c r="J221" s="3"/>
    </row>
    <row r="222" spans="1:10" ht="16.5">
      <c r="A222" s="442" t="s">
        <v>1173</v>
      </c>
      <c r="B222" s="442"/>
      <c r="C222" s="442"/>
      <c r="D222" s="442"/>
      <c r="E222" s="442"/>
      <c r="F222" s="442"/>
      <c r="G222" s="442"/>
      <c r="H222" s="442"/>
      <c r="I222" s="442"/>
      <c r="J222" s="3"/>
    </row>
    <row r="223" spans="1:10" ht="78.75">
      <c r="A223" s="253" t="s">
        <v>14</v>
      </c>
      <c r="B223" s="148" t="s">
        <v>941</v>
      </c>
      <c r="C223" s="23" t="s">
        <v>202</v>
      </c>
      <c r="D223" s="274" t="s">
        <v>931</v>
      </c>
      <c r="E223" s="274">
        <v>60.78</v>
      </c>
      <c r="F223" s="23">
        <v>60.89</v>
      </c>
      <c r="G223" s="23">
        <v>62.78</v>
      </c>
      <c r="H223" s="39">
        <f>G223*100/F223-100</f>
        <v>3.103957956971584</v>
      </c>
      <c r="I223" s="195"/>
      <c r="J223" s="3"/>
    </row>
    <row r="224" spans="1:10" ht="36" customHeight="1">
      <c r="A224" s="436" t="s">
        <v>932</v>
      </c>
      <c r="B224" s="436"/>
      <c r="C224" s="436"/>
      <c r="D224" s="436"/>
      <c r="E224" s="436"/>
      <c r="F224" s="436"/>
      <c r="G224" s="436"/>
      <c r="H224" s="436"/>
      <c r="I224" s="436"/>
      <c r="J224" s="3"/>
    </row>
    <row r="225" spans="1:10" ht="47.25">
      <c r="A225" s="275" t="s">
        <v>1165</v>
      </c>
      <c r="B225" s="148" t="s">
        <v>1176</v>
      </c>
      <c r="C225" s="23" t="s">
        <v>202</v>
      </c>
      <c r="D225" s="307" t="s">
        <v>203</v>
      </c>
      <c r="E225" s="274">
        <v>100</v>
      </c>
      <c r="F225" s="274">
        <v>100</v>
      </c>
      <c r="G225" s="274">
        <v>100</v>
      </c>
      <c r="H225" s="39">
        <f>G225*100/F225-100</f>
        <v>0</v>
      </c>
      <c r="I225" s="275"/>
      <c r="J225" s="3"/>
    </row>
    <row r="226" spans="1:10" ht="16.5" customHeight="1">
      <c r="A226" s="441" t="s">
        <v>933</v>
      </c>
      <c r="B226" s="441"/>
      <c r="C226" s="441"/>
      <c r="D226" s="441"/>
      <c r="E226" s="441"/>
      <c r="F226" s="441"/>
      <c r="G226" s="441"/>
      <c r="H226" s="441"/>
      <c r="I226" s="441"/>
      <c r="J226" s="193"/>
    </row>
    <row r="227" spans="1:10" ht="31.5">
      <c r="A227" s="275" t="s">
        <v>1174</v>
      </c>
      <c r="B227" s="148" t="s">
        <v>1177</v>
      </c>
      <c r="C227" s="23" t="s">
        <v>202</v>
      </c>
      <c r="D227" s="274" t="s">
        <v>231</v>
      </c>
      <c r="E227" s="274">
        <v>14</v>
      </c>
      <c r="F227" s="37">
        <v>17</v>
      </c>
      <c r="G227" s="37">
        <v>17</v>
      </c>
      <c r="H227" s="39">
        <f>G227*100/F227-100</f>
        <v>0</v>
      </c>
      <c r="I227" s="275"/>
      <c r="J227" s="3"/>
    </row>
    <row r="228" spans="1:10" ht="37.5" customHeight="1">
      <c r="A228" s="436" t="s">
        <v>934</v>
      </c>
      <c r="B228" s="436"/>
      <c r="C228" s="436"/>
      <c r="D228" s="436"/>
      <c r="E228" s="436"/>
      <c r="F228" s="436"/>
      <c r="G228" s="436"/>
      <c r="H228" s="436"/>
      <c r="I228" s="436"/>
      <c r="J228" s="3"/>
    </row>
    <row r="229" spans="1:10" ht="84.75" customHeight="1">
      <c r="A229" s="253" t="s">
        <v>1154</v>
      </c>
      <c r="B229" s="148" t="s">
        <v>1178</v>
      </c>
      <c r="C229" s="23" t="s">
        <v>202</v>
      </c>
      <c r="D229" s="274" t="s">
        <v>231</v>
      </c>
      <c r="E229" s="274">
        <v>1450</v>
      </c>
      <c r="F229" s="37">
        <v>1750</v>
      </c>
      <c r="G229" s="37">
        <v>1750</v>
      </c>
      <c r="H229" s="39">
        <f>G229*100/F229-100</f>
        <v>0</v>
      </c>
      <c r="I229" s="195"/>
      <c r="J229" s="3"/>
    </row>
    <row r="230" spans="1:10" ht="55.5" customHeight="1">
      <c r="A230" s="436" t="s">
        <v>935</v>
      </c>
      <c r="B230" s="436"/>
      <c r="C230" s="436"/>
      <c r="D230" s="436"/>
      <c r="E230" s="436"/>
      <c r="F230" s="436"/>
      <c r="G230" s="436"/>
      <c r="H230" s="436"/>
      <c r="I230" s="436"/>
      <c r="J230" s="3"/>
    </row>
    <row r="231" spans="1:10" ht="36" customHeight="1">
      <c r="A231" s="253" t="s">
        <v>1175</v>
      </c>
      <c r="B231" s="148" t="s">
        <v>1179</v>
      </c>
      <c r="C231" s="148" t="s">
        <v>202</v>
      </c>
      <c r="D231" s="308" t="s">
        <v>231</v>
      </c>
      <c r="E231" s="274">
        <v>1</v>
      </c>
      <c r="F231" s="274">
        <v>1</v>
      </c>
      <c r="G231" s="274">
        <v>1</v>
      </c>
      <c r="H231" s="39">
        <f>G231*100/F231-100</f>
        <v>0</v>
      </c>
      <c r="I231" s="273"/>
      <c r="J231" s="3"/>
    </row>
    <row r="232" spans="1:10" ht="36" customHeight="1">
      <c r="A232" s="436" t="s">
        <v>936</v>
      </c>
      <c r="B232" s="436"/>
      <c r="C232" s="436"/>
      <c r="D232" s="436"/>
      <c r="E232" s="436"/>
      <c r="F232" s="436"/>
      <c r="G232" s="436"/>
      <c r="H232" s="436"/>
      <c r="I232" s="436"/>
      <c r="J232" s="3"/>
    </row>
    <row r="233" spans="1:10" ht="47.25">
      <c r="A233" s="253" t="s">
        <v>1180</v>
      </c>
      <c r="B233" s="16" t="s">
        <v>1181</v>
      </c>
      <c r="C233" s="23" t="s">
        <v>202</v>
      </c>
      <c r="D233" s="275" t="s">
        <v>937</v>
      </c>
      <c r="E233" s="274">
        <v>670.5</v>
      </c>
      <c r="F233" s="37">
        <v>670.8</v>
      </c>
      <c r="G233" s="37">
        <v>630.5</v>
      </c>
      <c r="H233" s="39">
        <f>G233*100/F233-100</f>
        <v>-6.007751937984494</v>
      </c>
      <c r="I233" s="148" t="s">
        <v>939</v>
      </c>
      <c r="J233" s="3"/>
    </row>
    <row r="234" spans="1:10" ht="42.75" customHeight="1">
      <c r="A234" s="436" t="s">
        <v>938</v>
      </c>
      <c r="B234" s="436"/>
      <c r="C234" s="436"/>
      <c r="D234" s="436"/>
      <c r="E234" s="436"/>
      <c r="F234" s="436"/>
      <c r="G234" s="436"/>
      <c r="H234" s="436"/>
      <c r="I234" s="436"/>
      <c r="J234" s="3"/>
    </row>
    <row r="235" spans="1:10" ht="31.5">
      <c r="A235" s="253" t="s">
        <v>1182</v>
      </c>
      <c r="B235" s="148" t="s">
        <v>1183</v>
      </c>
      <c r="C235" s="23" t="s">
        <v>202</v>
      </c>
      <c r="D235" s="275" t="s">
        <v>937</v>
      </c>
      <c r="E235" s="274">
        <v>1315.4</v>
      </c>
      <c r="F235" s="37">
        <v>1316</v>
      </c>
      <c r="G235" s="37">
        <v>1316</v>
      </c>
      <c r="H235" s="39">
        <f>G235*100/F235-100</f>
        <v>0</v>
      </c>
      <c r="I235" s="195"/>
      <c r="J235" s="3"/>
    </row>
    <row r="236" spans="1:10" ht="16.5">
      <c r="A236" s="442" t="s">
        <v>940</v>
      </c>
      <c r="B236" s="442"/>
      <c r="C236" s="442"/>
      <c r="D236" s="442"/>
      <c r="E236" s="442"/>
      <c r="F236" s="442"/>
      <c r="G236" s="442"/>
      <c r="H236" s="442"/>
      <c r="I236" s="442"/>
      <c r="J236" s="3"/>
    </row>
    <row r="237" spans="1:10" ht="63">
      <c r="A237" s="308" t="s">
        <v>5</v>
      </c>
      <c r="B237" s="16" t="s">
        <v>1184</v>
      </c>
      <c r="C237" s="23" t="s">
        <v>202</v>
      </c>
      <c r="D237" s="275" t="s">
        <v>942</v>
      </c>
      <c r="E237" s="274">
        <v>73.2</v>
      </c>
      <c r="F237" s="37">
        <v>77</v>
      </c>
      <c r="G237" s="37">
        <v>103.1</v>
      </c>
      <c r="H237" s="39">
        <f>G237*100/F237-100</f>
        <v>33.89610389610391</v>
      </c>
      <c r="I237" s="180"/>
      <c r="J237" s="3"/>
    </row>
    <row r="238" spans="1:10" ht="34.5" customHeight="1">
      <c r="A238" s="436" t="s">
        <v>943</v>
      </c>
      <c r="B238" s="436"/>
      <c r="C238" s="436"/>
      <c r="D238" s="436"/>
      <c r="E238" s="436"/>
      <c r="F238" s="436"/>
      <c r="G238" s="436"/>
      <c r="H238" s="436"/>
      <c r="I238" s="436"/>
      <c r="J238" s="3"/>
    </row>
    <row r="239" spans="1:10" ht="47.25">
      <c r="A239" s="259" t="s">
        <v>531</v>
      </c>
      <c r="B239" s="148" t="s">
        <v>1185</v>
      </c>
      <c r="C239" s="148" t="s">
        <v>202</v>
      </c>
      <c r="D239" s="257" t="s">
        <v>203</v>
      </c>
      <c r="E239" s="255">
        <v>60.4</v>
      </c>
      <c r="F239" s="37">
        <v>63.5</v>
      </c>
      <c r="G239" s="37">
        <v>86.2</v>
      </c>
      <c r="H239" s="194">
        <f>G239*100/F239-100</f>
        <v>35.74803149606299</v>
      </c>
      <c r="I239" s="3"/>
      <c r="J239" s="3"/>
    </row>
    <row r="240" spans="1:10" ht="63">
      <c r="A240" s="259" t="s">
        <v>532</v>
      </c>
      <c r="B240" s="148" t="s">
        <v>944</v>
      </c>
      <c r="C240" s="148" t="s">
        <v>202</v>
      </c>
      <c r="D240" s="257" t="s">
        <v>203</v>
      </c>
      <c r="E240" s="255">
        <v>100</v>
      </c>
      <c r="F240" s="255">
        <v>100</v>
      </c>
      <c r="G240" s="255">
        <v>100</v>
      </c>
      <c r="H240" s="194">
        <f>G240*100/F240-100</f>
        <v>0</v>
      </c>
      <c r="I240" s="3"/>
      <c r="J240" s="3"/>
    </row>
    <row r="241" spans="1:10" ht="16.5">
      <c r="A241" s="442" t="s">
        <v>945</v>
      </c>
      <c r="B241" s="442"/>
      <c r="C241" s="442"/>
      <c r="D241" s="442"/>
      <c r="E241" s="442"/>
      <c r="F241" s="442"/>
      <c r="G241" s="442"/>
      <c r="H241" s="442"/>
      <c r="I241" s="442"/>
      <c r="J241" s="3"/>
    </row>
    <row r="242" spans="1:10" ht="94.5">
      <c r="A242" s="259" t="s">
        <v>125</v>
      </c>
      <c r="B242" s="148" t="s">
        <v>1186</v>
      </c>
      <c r="C242" s="148" t="s">
        <v>202</v>
      </c>
      <c r="D242" s="274" t="s">
        <v>203</v>
      </c>
      <c r="E242" s="274">
        <v>18.5</v>
      </c>
      <c r="F242" s="23">
        <v>18.6</v>
      </c>
      <c r="G242" s="23">
        <v>18.6</v>
      </c>
      <c r="H242" s="39">
        <f>G242*100/F242-100</f>
        <v>0</v>
      </c>
      <c r="I242" s="3"/>
      <c r="J242" s="3"/>
    </row>
    <row r="243" spans="1:10" ht="41.25" customHeight="1">
      <c r="A243" s="436" t="s">
        <v>946</v>
      </c>
      <c r="B243" s="436"/>
      <c r="C243" s="436"/>
      <c r="D243" s="436"/>
      <c r="E243" s="436"/>
      <c r="F243" s="436"/>
      <c r="G243" s="436"/>
      <c r="H243" s="436"/>
      <c r="I243" s="436"/>
      <c r="J243" s="3"/>
    </row>
    <row r="244" spans="1:10" ht="31.5">
      <c r="A244" s="162" t="s">
        <v>535</v>
      </c>
      <c r="B244" s="16" t="s">
        <v>1256</v>
      </c>
      <c r="C244" s="23" t="s">
        <v>202</v>
      </c>
      <c r="D244" s="19" t="s">
        <v>947</v>
      </c>
      <c r="E244" s="274">
        <v>22</v>
      </c>
      <c r="F244" s="23">
        <v>22.5</v>
      </c>
      <c r="G244" s="23">
        <v>22.5</v>
      </c>
      <c r="H244" s="39">
        <f>G244*100/F244-100</f>
        <v>0</v>
      </c>
      <c r="I244" s="3"/>
      <c r="J244" s="3"/>
    </row>
    <row r="245" spans="1:10" ht="57" customHeight="1">
      <c r="A245" s="436" t="s">
        <v>948</v>
      </c>
      <c r="B245" s="436"/>
      <c r="C245" s="436"/>
      <c r="D245" s="436"/>
      <c r="E245" s="436"/>
      <c r="F245" s="436"/>
      <c r="G245" s="436"/>
      <c r="H245" s="436"/>
      <c r="I245" s="436"/>
      <c r="J245" s="3"/>
    </row>
    <row r="246" spans="1:10" ht="47.25">
      <c r="A246" s="162" t="s">
        <v>543</v>
      </c>
      <c r="B246" s="16" t="s">
        <v>1257</v>
      </c>
      <c r="C246" s="23" t="s">
        <v>202</v>
      </c>
      <c r="D246" s="274" t="s">
        <v>203</v>
      </c>
      <c r="E246" s="274">
        <v>100</v>
      </c>
      <c r="F246" s="274">
        <v>100</v>
      </c>
      <c r="G246" s="274">
        <v>100</v>
      </c>
      <c r="H246" s="39">
        <f>G246*100/F246-100</f>
        <v>0</v>
      </c>
      <c r="I246" s="3"/>
      <c r="J246" s="3"/>
    </row>
    <row r="247" spans="1:10" ht="31.5" customHeight="1">
      <c r="A247" s="442" t="s">
        <v>949</v>
      </c>
      <c r="B247" s="442"/>
      <c r="C247" s="442"/>
      <c r="D247" s="442"/>
      <c r="E247" s="442"/>
      <c r="F247" s="442"/>
      <c r="G247" s="442"/>
      <c r="H247" s="442"/>
      <c r="I247" s="442"/>
      <c r="J247" s="3"/>
    </row>
    <row r="248" spans="1:10" ht="47.25">
      <c r="A248" s="253" t="s">
        <v>128</v>
      </c>
      <c r="B248" s="16" t="s">
        <v>1258</v>
      </c>
      <c r="C248" s="278" t="s">
        <v>202</v>
      </c>
      <c r="D248" s="274" t="s">
        <v>947</v>
      </c>
      <c r="E248" s="274">
        <v>373</v>
      </c>
      <c r="F248" s="307">
        <v>393</v>
      </c>
      <c r="G248" s="307">
        <v>410.5</v>
      </c>
      <c r="H248" s="194">
        <f>G248*100/F248-100</f>
        <v>4.452926208651405</v>
      </c>
      <c r="I248" s="3"/>
      <c r="J248" s="3"/>
    </row>
    <row r="249" spans="1:10" ht="39" customHeight="1">
      <c r="A249" s="436" t="s">
        <v>950</v>
      </c>
      <c r="B249" s="436"/>
      <c r="C249" s="436"/>
      <c r="D249" s="436"/>
      <c r="E249" s="436"/>
      <c r="F249" s="436"/>
      <c r="G249" s="436"/>
      <c r="H249" s="436"/>
      <c r="I249" s="436"/>
      <c r="J249" s="3"/>
    </row>
    <row r="250" spans="1:10" ht="94.5">
      <c r="A250" s="253" t="s">
        <v>564</v>
      </c>
      <c r="B250" s="16" t="s">
        <v>1259</v>
      </c>
      <c r="C250" s="23" t="s">
        <v>202</v>
      </c>
      <c r="D250" s="274" t="s">
        <v>203</v>
      </c>
      <c r="E250" s="274">
        <v>310.8</v>
      </c>
      <c r="F250" s="307">
        <v>319.2</v>
      </c>
      <c r="G250" s="307">
        <v>326.9</v>
      </c>
      <c r="H250" s="39">
        <f>G250*100/F250-100</f>
        <v>2.4122807017543835</v>
      </c>
      <c r="I250" s="3"/>
      <c r="J250" s="3"/>
    </row>
    <row r="251" spans="1:10" ht="16.5">
      <c r="A251" s="436" t="s">
        <v>951</v>
      </c>
      <c r="B251" s="436"/>
      <c r="C251" s="436"/>
      <c r="D251" s="436"/>
      <c r="E251" s="436"/>
      <c r="F251" s="436"/>
      <c r="G251" s="436"/>
      <c r="H251" s="436"/>
      <c r="I251" s="436"/>
      <c r="J251" s="3"/>
    </row>
    <row r="252" spans="1:10" ht="47.25">
      <c r="A252" s="253" t="s">
        <v>579</v>
      </c>
      <c r="B252" s="16" t="s">
        <v>1257</v>
      </c>
      <c r="C252" s="23" t="s">
        <v>202</v>
      </c>
      <c r="D252" s="274" t="s">
        <v>203</v>
      </c>
      <c r="E252" s="274">
        <v>100</v>
      </c>
      <c r="F252" s="274">
        <v>100</v>
      </c>
      <c r="G252" s="274">
        <v>100</v>
      </c>
      <c r="H252" s="39">
        <f>G252*100/F252-100</f>
        <v>0</v>
      </c>
      <c r="I252" s="195"/>
      <c r="J252" s="3"/>
    </row>
    <row r="253" spans="1:10" ht="56.25" customHeight="1">
      <c r="A253" s="436" t="s">
        <v>952</v>
      </c>
      <c r="B253" s="436"/>
      <c r="C253" s="436"/>
      <c r="D253" s="436"/>
      <c r="E253" s="436"/>
      <c r="F253" s="436"/>
      <c r="G253" s="436"/>
      <c r="H253" s="436"/>
      <c r="I253" s="436"/>
      <c r="J253" s="3"/>
    </row>
    <row r="254" spans="1:10" ht="31.5">
      <c r="A254" s="162" t="s">
        <v>1260</v>
      </c>
      <c r="B254" s="16" t="s">
        <v>1261</v>
      </c>
      <c r="C254" s="278" t="s">
        <v>202</v>
      </c>
      <c r="D254" s="274" t="s">
        <v>231</v>
      </c>
      <c r="E254" s="274">
        <v>8</v>
      </c>
      <c r="F254" s="23">
        <v>10</v>
      </c>
      <c r="G254" s="23">
        <v>11</v>
      </c>
      <c r="H254" s="39">
        <f>G254*100/F254-100</f>
        <v>10</v>
      </c>
      <c r="I254" s="3"/>
      <c r="J254" s="3"/>
    </row>
    <row r="255" spans="1:10" ht="16.5">
      <c r="A255" s="436" t="s">
        <v>953</v>
      </c>
      <c r="B255" s="436"/>
      <c r="C255" s="436"/>
      <c r="D255" s="436"/>
      <c r="E255" s="436"/>
      <c r="F255" s="436"/>
      <c r="G255" s="436"/>
      <c r="H255" s="436"/>
      <c r="I255" s="436"/>
      <c r="J255" s="3"/>
    </row>
    <row r="256" spans="1:10" ht="31.5">
      <c r="A256" s="180" t="s">
        <v>1262</v>
      </c>
      <c r="B256" s="148" t="s">
        <v>1263</v>
      </c>
      <c r="C256" s="23" t="s">
        <v>202</v>
      </c>
      <c r="D256" s="274" t="s">
        <v>231</v>
      </c>
      <c r="E256" s="274">
        <v>0</v>
      </c>
      <c r="F256" s="274">
        <v>0</v>
      </c>
      <c r="G256" s="274">
        <v>0</v>
      </c>
      <c r="H256" s="39">
        <v>0</v>
      </c>
      <c r="I256" s="274"/>
      <c r="J256" s="3"/>
    </row>
    <row r="257" spans="1:10" ht="15.75">
      <c r="A257" s="441" t="s">
        <v>954</v>
      </c>
      <c r="B257" s="441"/>
      <c r="C257" s="441"/>
      <c r="D257" s="441"/>
      <c r="E257" s="441"/>
      <c r="F257" s="441"/>
      <c r="G257" s="441"/>
      <c r="H257" s="441"/>
      <c r="I257" s="441"/>
      <c r="J257" s="3"/>
    </row>
    <row r="258" spans="1:10" ht="31.5">
      <c r="A258" s="180" t="s">
        <v>1264</v>
      </c>
      <c r="B258" s="148" t="s">
        <v>1265</v>
      </c>
      <c r="C258" s="23" t="s">
        <v>202</v>
      </c>
      <c r="D258" s="274" t="s">
        <v>231</v>
      </c>
      <c r="E258" s="274">
        <v>0</v>
      </c>
      <c r="F258" s="274">
        <v>1</v>
      </c>
      <c r="G258" s="274">
        <v>1</v>
      </c>
      <c r="H258" s="39">
        <f>G258*100/F258-100</f>
        <v>0</v>
      </c>
      <c r="I258" s="274"/>
      <c r="J258" s="3"/>
    </row>
    <row r="259" spans="1:10" ht="16.5">
      <c r="A259" s="442" t="s">
        <v>955</v>
      </c>
      <c r="B259" s="442"/>
      <c r="C259" s="442"/>
      <c r="D259" s="442"/>
      <c r="E259" s="442"/>
      <c r="F259" s="442"/>
      <c r="G259" s="442"/>
      <c r="H259" s="442"/>
      <c r="I259" s="442"/>
      <c r="J259" s="3"/>
    </row>
    <row r="260" spans="1:10" ht="31.5">
      <c r="A260" s="253" t="s">
        <v>130</v>
      </c>
      <c r="B260" s="16" t="s">
        <v>1266</v>
      </c>
      <c r="C260" s="278" t="s">
        <v>202</v>
      </c>
      <c r="D260" s="257" t="s">
        <v>942</v>
      </c>
      <c r="E260" s="255">
        <v>52.1</v>
      </c>
      <c r="F260" s="260">
        <v>54.05</v>
      </c>
      <c r="G260" s="260">
        <v>7.2</v>
      </c>
      <c r="H260" s="194">
        <f>G260*100/F260-100</f>
        <v>-86.67900092506937</v>
      </c>
      <c r="I260" s="23" t="s">
        <v>956</v>
      </c>
      <c r="J260" s="3"/>
    </row>
    <row r="261" spans="1:10" ht="43.5" customHeight="1">
      <c r="A261" s="436" t="s">
        <v>957</v>
      </c>
      <c r="B261" s="436"/>
      <c r="C261" s="436"/>
      <c r="D261" s="436"/>
      <c r="E261" s="436"/>
      <c r="F261" s="436"/>
      <c r="G261" s="436"/>
      <c r="H261" s="436"/>
      <c r="I261" s="436"/>
      <c r="J261" s="3"/>
    </row>
    <row r="262" spans="1:10" ht="63">
      <c r="A262" s="253" t="s">
        <v>588</v>
      </c>
      <c r="B262" s="16" t="s">
        <v>1267</v>
      </c>
      <c r="C262" s="256" t="s">
        <v>202</v>
      </c>
      <c r="D262" s="274" t="s">
        <v>203</v>
      </c>
      <c r="E262" s="274">
        <v>108</v>
      </c>
      <c r="F262" s="307">
        <v>112</v>
      </c>
      <c r="G262" s="307">
        <v>11.8</v>
      </c>
      <c r="H262" s="39">
        <f aca="true" t="shared" si="6" ref="H262:H282">G262*100/F262-100</f>
        <v>-89.46428571428571</v>
      </c>
      <c r="I262" s="256" t="s">
        <v>956</v>
      </c>
      <c r="J262" s="3"/>
    </row>
    <row r="263" spans="1:10" ht="47.25">
      <c r="A263" s="253" t="s">
        <v>589</v>
      </c>
      <c r="B263" s="16" t="s">
        <v>1257</v>
      </c>
      <c r="C263" s="256" t="s">
        <v>202</v>
      </c>
      <c r="D263" s="274" t="s">
        <v>203</v>
      </c>
      <c r="E263" s="274">
        <v>100</v>
      </c>
      <c r="F263" s="274">
        <v>100</v>
      </c>
      <c r="G263" s="274">
        <v>100</v>
      </c>
      <c r="H263" s="39">
        <f t="shared" si="6"/>
        <v>0</v>
      </c>
      <c r="I263" s="275"/>
      <c r="J263" s="3"/>
    </row>
    <row r="264" spans="1:10" ht="16.5">
      <c r="A264" s="442" t="s">
        <v>958</v>
      </c>
      <c r="B264" s="442"/>
      <c r="C264" s="442"/>
      <c r="D264" s="442"/>
      <c r="E264" s="442"/>
      <c r="F264" s="442"/>
      <c r="G264" s="442"/>
      <c r="H264" s="442"/>
      <c r="I264" s="442"/>
      <c r="J264" s="3"/>
    </row>
    <row r="265" spans="1:10" ht="31.5">
      <c r="A265" s="274" t="s">
        <v>131</v>
      </c>
      <c r="B265" s="16" t="s">
        <v>1268</v>
      </c>
      <c r="C265" s="278" t="s">
        <v>202</v>
      </c>
      <c r="D265" s="180" t="s">
        <v>947</v>
      </c>
      <c r="E265" s="274">
        <v>11</v>
      </c>
      <c r="F265" s="307">
        <v>11.5</v>
      </c>
      <c r="G265" s="307">
        <v>11.5</v>
      </c>
      <c r="H265" s="39">
        <f t="shared" si="6"/>
        <v>0</v>
      </c>
      <c r="I265" s="180"/>
      <c r="J265" s="3"/>
    </row>
    <row r="266" spans="1:10" ht="15.75">
      <c r="A266" s="441" t="s">
        <v>959</v>
      </c>
      <c r="B266" s="441"/>
      <c r="C266" s="441"/>
      <c r="D266" s="441"/>
      <c r="E266" s="441"/>
      <c r="F266" s="441"/>
      <c r="G266" s="441"/>
      <c r="H266" s="441"/>
      <c r="I266" s="441"/>
      <c r="J266" s="3"/>
    </row>
    <row r="267" spans="1:10" ht="47.25">
      <c r="A267" s="180" t="s">
        <v>611</v>
      </c>
      <c r="B267" s="16" t="s">
        <v>1270</v>
      </c>
      <c r="C267" s="278" t="s">
        <v>202</v>
      </c>
      <c r="D267" s="274" t="s">
        <v>203</v>
      </c>
      <c r="E267" s="274">
        <v>9.1</v>
      </c>
      <c r="F267" s="307">
        <v>9.5</v>
      </c>
      <c r="G267" s="307">
        <v>9.5</v>
      </c>
      <c r="H267" s="39">
        <f t="shared" si="6"/>
        <v>0</v>
      </c>
      <c r="I267" s="180"/>
      <c r="J267" s="3"/>
    </row>
    <row r="268" spans="1:10" ht="47.25">
      <c r="A268" s="180" t="s">
        <v>1269</v>
      </c>
      <c r="B268" s="16" t="s">
        <v>1257</v>
      </c>
      <c r="C268" s="278" t="s">
        <v>202</v>
      </c>
      <c r="D268" s="274" t="s">
        <v>203</v>
      </c>
      <c r="E268" s="274">
        <v>100</v>
      </c>
      <c r="F268" s="274">
        <v>100</v>
      </c>
      <c r="G268" s="274">
        <v>100</v>
      </c>
      <c r="H268" s="39">
        <f t="shared" si="6"/>
        <v>0</v>
      </c>
      <c r="I268" s="180"/>
      <c r="J268" s="3"/>
    </row>
    <row r="269" spans="1:10" ht="36.75" customHeight="1">
      <c r="A269" s="442" t="s">
        <v>960</v>
      </c>
      <c r="B269" s="442"/>
      <c r="C269" s="442"/>
      <c r="D269" s="442"/>
      <c r="E269" s="442"/>
      <c r="F269" s="442"/>
      <c r="G269" s="442"/>
      <c r="H269" s="442"/>
      <c r="I269" s="442"/>
      <c r="J269" s="3"/>
    </row>
    <row r="270" spans="1:10" ht="110.25">
      <c r="A270" s="274" t="s">
        <v>482</v>
      </c>
      <c r="B270" s="16" t="s">
        <v>1271</v>
      </c>
      <c r="C270" s="256" t="s">
        <v>202</v>
      </c>
      <c r="D270" s="274" t="s">
        <v>203</v>
      </c>
      <c r="E270" s="274">
        <v>86</v>
      </c>
      <c r="F270" s="307">
        <v>86</v>
      </c>
      <c r="G270" s="307">
        <v>86</v>
      </c>
      <c r="H270" s="39">
        <f t="shared" si="6"/>
        <v>0</v>
      </c>
      <c r="I270" s="3"/>
      <c r="J270" s="3"/>
    </row>
    <row r="271" spans="1:10" ht="78.75">
      <c r="A271" s="274" t="s">
        <v>483</v>
      </c>
      <c r="B271" s="16" t="s">
        <v>1272</v>
      </c>
      <c r="C271" s="256" t="s">
        <v>202</v>
      </c>
      <c r="D271" s="274" t="s">
        <v>203</v>
      </c>
      <c r="E271" s="274">
        <v>95</v>
      </c>
      <c r="F271" s="307">
        <v>95</v>
      </c>
      <c r="G271" s="307">
        <v>95</v>
      </c>
      <c r="H271" s="39">
        <f t="shared" si="6"/>
        <v>0</v>
      </c>
      <c r="I271" s="3"/>
      <c r="J271" s="3"/>
    </row>
    <row r="272" spans="1:10" ht="16.5">
      <c r="A272" s="436" t="s">
        <v>961</v>
      </c>
      <c r="B272" s="436"/>
      <c r="C272" s="436"/>
      <c r="D272" s="436"/>
      <c r="E272" s="436"/>
      <c r="F272" s="436"/>
      <c r="G272" s="436"/>
      <c r="H272" s="436"/>
      <c r="I272" s="436"/>
      <c r="J272" s="3"/>
    </row>
    <row r="273" spans="1:10" ht="78.75">
      <c r="A273" s="275" t="s">
        <v>1273</v>
      </c>
      <c r="B273" s="16" t="s">
        <v>1274</v>
      </c>
      <c r="C273" s="256" t="s">
        <v>202</v>
      </c>
      <c r="D273" s="274" t="s">
        <v>203</v>
      </c>
      <c r="E273" s="274">
        <v>100</v>
      </c>
      <c r="F273" s="307">
        <v>100</v>
      </c>
      <c r="G273" s="307">
        <v>91</v>
      </c>
      <c r="H273" s="39">
        <f t="shared" si="6"/>
        <v>-9</v>
      </c>
      <c r="I273" s="180"/>
      <c r="J273" s="3"/>
    </row>
    <row r="274" spans="1:10" ht="16.5">
      <c r="A274" s="436" t="s">
        <v>962</v>
      </c>
      <c r="B274" s="436"/>
      <c r="C274" s="436"/>
      <c r="D274" s="436"/>
      <c r="E274" s="436"/>
      <c r="F274" s="436"/>
      <c r="G274" s="436"/>
      <c r="H274" s="436"/>
      <c r="I274" s="436"/>
      <c r="J274" s="3"/>
    </row>
    <row r="275" spans="1:10" ht="177" customHeight="1">
      <c r="A275" s="274" t="s">
        <v>1275</v>
      </c>
      <c r="B275" s="16" t="s">
        <v>1276</v>
      </c>
      <c r="C275" s="256" t="s">
        <v>202</v>
      </c>
      <c r="D275" s="274" t="s">
        <v>231</v>
      </c>
      <c r="E275" s="274">
        <v>29</v>
      </c>
      <c r="F275" s="307">
        <v>29</v>
      </c>
      <c r="G275" s="307">
        <v>29</v>
      </c>
      <c r="H275" s="39">
        <f t="shared" si="6"/>
        <v>0</v>
      </c>
      <c r="I275" s="3"/>
      <c r="J275" s="3"/>
    </row>
    <row r="276" spans="1:10" ht="33.75" customHeight="1">
      <c r="A276" s="436" t="s">
        <v>963</v>
      </c>
      <c r="B276" s="436"/>
      <c r="C276" s="436"/>
      <c r="D276" s="436"/>
      <c r="E276" s="436"/>
      <c r="F276" s="436"/>
      <c r="G276" s="436"/>
      <c r="H276" s="436"/>
      <c r="I276" s="436"/>
      <c r="J276" s="3"/>
    </row>
    <row r="277" spans="1:10" ht="255" customHeight="1">
      <c r="A277" s="275" t="s">
        <v>1277</v>
      </c>
      <c r="B277" s="16" t="s">
        <v>1278</v>
      </c>
      <c r="C277" s="256" t="s">
        <v>202</v>
      </c>
      <c r="D277" s="274" t="s">
        <v>203</v>
      </c>
      <c r="E277" s="274">
        <v>100</v>
      </c>
      <c r="F277" s="274">
        <v>100</v>
      </c>
      <c r="G277" s="274">
        <v>100</v>
      </c>
      <c r="H277" s="39">
        <f t="shared" si="6"/>
        <v>0</v>
      </c>
      <c r="I277" s="3"/>
      <c r="J277" s="3"/>
    </row>
    <row r="278" spans="1:10" ht="19.5" customHeight="1">
      <c r="A278" s="436" t="s">
        <v>964</v>
      </c>
      <c r="B278" s="436"/>
      <c r="C278" s="436"/>
      <c r="D278" s="436"/>
      <c r="E278" s="436"/>
      <c r="F278" s="436"/>
      <c r="G278" s="436"/>
      <c r="H278" s="436"/>
      <c r="I278" s="436"/>
      <c r="J278" s="3"/>
    </row>
    <row r="279" spans="1:10" ht="189">
      <c r="A279" s="275" t="s">
        <v>1279</v>
      </c>
      <c r="B279" s="16" t="s">
        <v>1280</v>
      </c>
      <c r="C279" s="256" t="s">
        <v>202</v>
      </c>
      <c r="D279" s="274" t="s">
        <v>203</v>
      </c>
      <c r="E279" s="307">
        <v>100</v>
      </c>
      <c r="F279" s="307">
        <v>100</v>
      </c>
      <c r="G279" s="307">
        <v>100</v>
      </c>
      <c r="H279" s="39">
        <f t="shared" si="6"/>
        <v>0</v>
      </c>
      <c r="I279" s="180"/>
      <c r="J279" s="3"/>
    </row>
    <row r="280" spans="1:10" ht="47.25" customHeight="1">
      <c r="A280" s="2" t="s">
        <v>51</v>
      </c>
      <c r="B280" s="443" t="s">
        <v>52</v>
      </c>
      <c r="C280" s="443"/>
      <c r="D280" s="443"/>
      <c r="E280" s="443"/>
      <c r="F280" s="443"/>
      <c r="G280" s="443"/>
      <c r="H280" s="443"/>
      <c r="I280" s="443"/>
      <c r="J280" s="3"/>
    </row>
    <row r="281" spans="1:10" ht="31.5">
      <c r="A281" s="23" t="s">
        <v>16</v>
      </c>
      <c r="B281" s="261" t="s">
        <v>1064</v>
      </c>
      <c r="C281" s="21" t="s">
        <v>472</v>
      </c>
      <c r="D281" s="262" t="s">
        <v>1065</v>
      </c>
      <c r="E281" s="68">
        <v>13.8</v>
      </c>
      <c r="F281" s="68">
        <v>13.5</v>
      </c>
      <c r="G281" s="68">
        <v>13.4</v>
      </c>
      <c r="H281" s="194">
        <f t="shared" si="6"/>
        <v>-0.7407407407407476</v>
      </c>
      <c r="I281" s="170"/>
      <c r="J281" s="3"/>
    </row>
    <row r="282" spans="1:10" ht="45">
      <c r="A282" s="23" t="s">
        <v>4</v>
      </c>
      <c r="B282" s="264" t="s">
        <v>1066</v>
      </c>
      <c r="C282" s="21" t="s">
        <v>202</v>
      </c>
      <c r="D282" s="262" t="s">
        <v>211</v>
      </c>
      <c r="E282" s="68">
        <v>70.4</v>
      </c>
      <c r="F282" s="68">
        <v>71.5</v>
      </c>
      <c r="G282" s="68">
        <v>70.8</v>
      </c>
      <c r="H282" s="194">
        <f t="shared" si="6"/>
        <v>-0.979020979020973</v>
      </c>
      <c r="I282" s="170"/>
      <c r="J282" s="3"/>
    </row>
    <row r="283" spans="1:10" ht="165">
      <c r="A283" s="23" t="s">
        <v>47</v>
      </c>
      <c r="B283" s="264" t="s">
        <v>1067</v>
      </c>
      <c r="C283" s="21" t="s">
        <v>202</v>
      </c>
      <c r="D283" s="262" t="s">
        <v>203</v>
      </c>
      <c r="E283" s="68">
        <v>156.9</v>
      </c>
      <c r="F283" s="263">
        <v>137</v>
      </c>
      <c r="G283" s="68">
        <v>161.8</v>
      </c>
      <c r="H283" s="194">
        <f>G283*100/F283-100</f>
        <v>18.102189781021906</v>
      </c>
      <c r="I283" s="170"/>
      <c r="J283" s="3"/>
    </row>
    <row r="284" spans="1:10" ht="150">
      <c r="A284" s="23" t="s">
        <v>49</v>
      </c>
      <c r="B284" s="264" t="s">
        <v>1068</v>
      </c>
      <c r="C284" s="21" t="s">
        <v>202</v>
      </c>
      <c r="D284" s="262" t="s">
        <v>203</v>
      </c>
      <c r="E284" s="68">
        <v>82.9</v>
      </c>
      <c r="F284" s="68">
        <v>79.3</v>
      </c>
      <c r="G284" s="68">
        <v>84.8</v>
      </c>
      <c r="H284" s="194">
        <f>G284*100/F284-100</f>
        <v>6.935687263556119</v>
      </c>
      <c r="I284" s="170"/>
      <c r="J284" s="3"/>
    </row>
    <row r="285" spans="1:10" ht="135">
      <c r="A285" s="23" t="s">
        <v>51</v>
      </c>
      <c r="B285" s="264" t="s">
        <v>1069</v>
      </c>
      <c r="C285" s="21" t="s">
        <v>202</v>
      </c>
      <c r="D285" s="262" t="s">
        <v>203</v>
      </c>
      <c r="E285" s="68">
        <v>51.9</v>
      </c>
      <c r="F285" s="68">
        <v>52.4</v>
      </c>
      <c r="G285" s="68">
        <v>53</v>
      </c>
      <c r="H285" s="194">
        <f>G285*100/F285-100</f>
        <v>1.1450381679389352</v>
      </c>
      <c r="I285" s="170"/>
      <c r="J285" s="3"/>
    </row>
    <row r="286" spans="1:10" ht="45">
      <c r="A286" s="267" t="s">
        <v>53</v>
      </c>
      <c r="B286" s="170" t="s">
        <v>1070</v>
      </c>
      <c r="C286" s="21" t="s">
        <v>202</v>
      </c>
      <c r="D286" s="262" t="s">
        <v>1071</v>
      </c>
      <c r="E286" s="265" t="s">
        <v>1072</v>
      </c>
      <c r="F286" s="265" t="s">
        <v>1072</v>
      </c>
      <c r="G286" s="265" t="s">
        <v>1072</v>
      </c>
      <c r="H286" s="194">
        <f>G286*100/F286-100</f>
        <v>0</v>
      </c>
      <c r="I286" s="3"/>
      <c r="J286" s="3"/>
    </row>
    <row r="287" spans="1:10" ht="38.25" customHeight="1">
      <c r="A287" s="419" t="s">
        <v>1073</v>
      </c>
      <c r="B287" s="419"/>
      <c r="C287" s="419"/>
      <c r="D287" s="419"/>
      <c r="E287" s="419"/>
      <c r="F287" s="419"/>
      <c r="G287" s="419"/>
      <c r="H287" s="419"/>
      <c r="I287" s="419"/>
      <c r="J287" s="3"/>
    </row>
    <row r="288" spans="1:10" ht="38.25">
      <c r="A288" s="127" t="s">
        <v>14</v>
      </c>
      <c r="B288" s="334" t="s">
        <v>1064</v>
      </c>
      <c r="C288" s="21" t="s">
        <v>472</v>
      </c>
      <c r="D288" s="266" t="s">
        <v>1065</v>
      </c>
      <c r="E288" s="68">
        <v>13.8</v>
      </c>
      <c r="F288" s="68">
        <v>13.5</v>
      </c>
      <c r="G288" s="68">
        <v>13.4</v>
      </c>
      <c r="H288" s="194">
        <f>100-(G288/F288*100)</f>
        <v>0.7407407407407476</v>
      </c>
      <c r="I288" s="127"/>
      <c r="J288" s="3"/>
    </row>
    <row r="289" spans="1:10" ht="63.75">
      <c r="A289" s="127" t="s">
        <v>138</v>
      </c>
      <c r="B289" s="309" t="s">
        <v>1074</v>
      </c>
      <c r="C289" s="21" t="s">
        <v>472</v>
      </c>
      <c r="D289" s="266" t="s">
        <v>1075</v>
      </c>
      <c r="E289" s="274">
        <v>0</v>
      </c>
      <c r="F289" s="274">
        <v>0</v>
      </c>
      <c r="G289" s="274">
        <v>0</v>
      </c>
      <c r="H289" s="194">
        <v>0</v>
      </c>
      <c r="I289" s="127"/>
      <c r="J289" s="3"/>
    </row>
    <row r="290" spans="1:10" ht="63.75">
      <c r="A290" s="127" t="s">
        <v>142</v>
      </c>
      <c r="B290" s="309" t="s">
        <v>1076</v>
      </c>
      <c r="C290" s="21" t="s">
        <v>472</v>
      </c>
      <c r="D290" s="266" t="s">
        <v>1077</v>
      </c>
      <c r="E290" s="307">
        <v>6.8</v>
      </c>
      <c r="F290" s="274">
        <v>6.7</v>
      </c>
      <c r="G290" s="307">
        <v>5.2</v>
      </c>
      <c r="H290" s="194">
        <f aca="true" t="shared" si="7" ref="H290:H296">100-(G290/F290*100)</f>
        <v>22.388059701492537</v>
      </c>
      <c r="I290" s="127"/>
      <c r="J290" s="3"/>
    </row>
    <row r="291" spans="1:10" ht="63.75">
      <c r="A291" s="127" t="s">
        <v>145</v>
      </c>
      <c r="B291" s="309" t="s">
        <v>1078</v>
      </c>
      <c r="C291" s="21" t="s">
        <v>472</v>
      </c>
      <c r="D291" s="266" t="s">
        <v>1079</v>
      </c>
      <c r="E291" s="307">
        <v>7.3</v>
      </c>
      <c r="F291" s="274">
        <v>5.9</v>
      </c>
      <c r="G291" s="307">
        <v>4.9</v>
      </c>
      <c r="H291" s="194">
        <f t="shared" si="7"/>
        <v>16.949152542372886</v>
      </c>
      <c r="I291" s="127"/>
      <c r="J291" s="3"/>
    </row>
    <row r="292" spans="1:10" ht="45">
      <c r="A292" s="127" t="s">
        <v>182</v>
      </c>
      <c r="B292" s="310" t="s">
        <v>1080</v>
      </c>
      <c r="C292" s="21" t="s">
        <v>472</v>
      </c>
      <c r="D292" s="266" t="s">
        <v>1081</v>
      </c>
      <c r="E292" s="307">
        <v>740.6</v>
      </c>
      <c r="F292" s="274">
        <v>880.2</v>
      </c>
      <c r="G292" s="307">
        <v>768.7</v>
      </c>
      <c r="H292" s="194">
        <f t="shared" si="7"/>
        <v>12.66757555101114</v>
      </c>
      <c r="I292" s="127"/>
      <c r="J292" s="3"/>
    </row>
    <row r="293" spans="1:10" ht="45">
      <c r="A293" s="127" t="s">
        <v>617</v>
      </c>
      <c r="B293" s="310" t="s">
        <v>1082</v>
      </c>
      <c r="C293" s="21" t="s">
        <v>472</v>
      </c>
      <c r="D293" s="266" t="s">
        <v>1081</v>
      </c>
      <c r="E293" s="307">
        <v>24.1</v>
      </c>
      <c r="F293" s="274">
        <v>13.7</v>
      </c>
      <c r="G293" s="307">
        <v>10.8</v>
      </c>
      <c r="H293" s="194">
        <f t="shared" si="7"/>
        <v>21.167883211678813</v>
      </c>
      <c r="I293" s="127"/>
      <c r="J293" s="3"/>
    </row>
    <row r="294" spans="1:10" ht="60">
      <c r="A294" s="127" t="s">
        <v>1281</v>
      </c>
      <c r="B294" s="310" t="s">
        <v>1083</v>
      </c>
      <c r="C294" s="21" t="s">
        <v>472</v>
      </c>
      <c r="D294" s="195" t="s">
        <v>203</v>
      </c>
      <c r="E294" s="307">
        <v>29.4</v>
      </c>
      <c r="F294" s="274">
        <v>31</v>
      </c>
      <c r="G294" s="307">
        <v>27.7</v>
      </c>
      <c r="H294" s="194">
        <f t="shared" si="7"/>
        <v>10.645161290322577</v>
      </c>
      <c r="I294" s="127"/>
      <c r="J294" s="3"/>
    </row>
    <row r="295" spans="1:10" ht="60">
      <c r="A295" s="127" t="s">
        <v>1282</v>
      </c>
      <c r="B295" s="310" t="s">
        <v>1084</v>
      </c>
      <c r="C295" s="21" t="s">
        <v>472</v>
      </c>
      <c r="D295" s="195" t="s">
        <v>203</v>
      </c>
      <c r="E295" s="307">
        <v>21</v>
      </c>
      <c r="F295" s="274">
        <v>21</v>
      </c>
      <c r="G295" s="307">
        <v>20</v>
      </c>
      <c r="H295" s="194">
        <f t="shared" si="7"/>
        <v>4.761904761904773</v>
      </c>
      <c r="I295" s="127"/>
      <c r="J295" s="3"/>
    </row>
    <row r="296" spans="1:10" ht="38.25">
      <c r="A296" s="127" t="s">
        <v>1283</v>
      </c>
      <c r="B296" s="275" t="s">
        <v>1085</v>
      </c>
      <c r="C296" s="21" t="s">
        <v>472</v>
      </c>
      <c r="D296" s="266" t="s">
        <v>1081</v>
      </c>
      <c r="E296" s="307">
        <v>23.2</v>
      </c>
      <c r="F296" s="274">
        <v>37.7</v>
      </c>
      <c r="G296" s="307">
        <v>14.2</v>
      </c>
      <c r="H296" s="194">
        <f t="shared" si="7"/>
        <v>62.334217506631305</v>
      </c>
      <c r="I296" s="127"/>
      <c r="J296" s="3"/>
    </row>
    <row r="297" spans="1:10" ht="60">
      <c r="A297" s="127" t="s">
        <v>1284</v>
      </c>
      <c r="B297" s="310" t="s">
        <v>1086</v>
      </c>
      <c r="C297" s="21" t="s">
        <v>202</v>
      </c>
      <c r="D297" s="195" t="s">
        <v>203</v>
      </c>
      <c r="E297" s="307">
        <v>80.75</v>
      </c>
      <c r="F297" s="274">
        <v>86.4</v>
      </c>
      <c r="G297" s="307">
        <v>79.1</v>
      </c>
      <c r="H297" s="39">
        <f>G297*100/F297-100</f>
        <v>-8.44907407407409</v>
      </c>
      <c r="I297" s="127"/>
      <c r="J297" s="3"/>
    </row>
    <row r="298" spans="1:10" ht="36.75" customHeight="1">
      <c r="A298" s="418" t="s">
        <v>1087</v>
      </c>
      <c r="B298" s="418"/>
      <c r="C298" s="418"/>
      <c r="D298" s="418"/>
      <c r="E298" s="418"/>
      <c r="F298" s="418"/>
      <c r="G298" s="418"/>
      <c r="H298" s="418"/>
      <c r="I298" s="418"/>
      <c r="J298" s="3"/>
    </row>
    <row r="299" spans="1:10" ht="47.25">
      <c r="A299" s="127" t="s">
        <v>2</v>
      </c>
      <c r="B299" s="311" t="s">
        <v>1066</v>
      </c>
      <c r="C299" s="21" t="s">
        <v>202</v>
      </c>
      <c r="D299" s="312" t="s">
        <v>211</v>
      </c>
      <c r="E299" s="68">
        <v>70.4</v>
      </c>
      <c r="F299" s="68">
        <v>71.5</v>
      </c>
      <c r="G299" s="68">
        <v>70.8</v>
      </c>
      <c r="H299" s="194">
        <f>G299*100/F299-100</f>
        <v>-0.979020979020973</v>
      </c>
      <c r="I299" s="127"/>
      <c r="J299" s="3"/>
    </row>
    <row r="300" spans="1:10" ht="19.5" customHeight="1">
      <c r="A300" s="422" t="s">
        <v>1097</v>
      </c>
      <c r="B300" s="422"/>
      <c r="C300" s="422"/>
      <c r="D300" s="422"/>
      <c r="E300" s="422"/>
      <c r="F300" s="422"/>
      <c r="G300" s="422"/>
      <c r="H300" s="422"/>
      <c r="I300" s="422"/>
      <c r="J300" s="3"/>
    </row>
    <row r="301" spans="1:10" ht="52.5" customHeight="1">
      <c r="A301" s="108" t="s">
        <v>1153</v>
      </c>
      <c r="B301" s="108" t="s">
        <v>1098</v>
      </c>
      <c r="C301" s="21" t="s">
        <v>202</v>
      </c>
      <c r="D301" s="18" t="s">
        <v>231</v>
      </c>
      <c r="E301" s="21" t="s">
        <v>289</v>
      </c>
      <c r="F301" s="21">
        <v>1</v>
      </c>
      <c r="G301" s="21">
        <v>1</v>
      </c>
      <c r="H301" s="194">
        <f>G301*100/F301-100</f>
        <v>0</v>
      </c>
      <c r="I301" s="108"/>
      <c r="J301" s="3"/>
    </row>
    <row r="302" spans="1:10" ht="15.75" customHeight="1">
      <c r="A302" s="420" t="s">
        <v>1088</v>
      </c>
      <c r="B302" s="420"/>
      <c r="C302" s="420"/>
      <c r="D302" s="420"/>
      <c r="E302" s="420"/>
      <c r="F302" s="420"/>
      <c r="G302" s="420"/>
      <c r="H302" s="420"/>
      <c r="I302" s="420"/>
      <c r="J302" s="3"/>
    </row>
    <row r="303" spans="1:10" ht="110.25">
      <c r="A303" s="11" t="s">
        <v>5</v>
      </c>
      <c r="B303" s="311" t="s">
        <v>1089</v>
      </c>
      <c r="C303" s="21" t="s">
        <v>202</v>
      </c>
      <c r="D303" s="274" t="s">
        <v>203</v>
      </c>
      <c r="E303" s="274">
        <v>96</v>
      </c>
      <c r="F303" s="274">
        <v>100</v>
      </c>
      <c r="G303" s="274">
        <v>94.3</v>
      </c>
      <c r="H303" s="39">
        <f>G303*100/F303-100</f>
        <v>-5.700000000000003</v>
      </c>
      <c r="I303" s="127"/>
      <c r="J303" s="3"/>
    </row>
    <row r="304" spans="1:10" ht="15.75">
      <c r="A304" s="421" t="s">
        <v>1090</v>
      </c>
      <c r="B304" s="421"/>
      <c r="C304" s="421"/>
      <c r="D304" s="421"/>
      <c r="E304" s="421"/>
      <c r="F304" s="421"/>
      <c r="G304" s="421"/>
      <c r="H304" s="421"/>
      <c r="I304" s="421"/>
      <c r="J304" s="3"/>
    </row>
    <row r="305" spans="1:10" ht="63">
      <c r="A305" s="25" t="s">
        <v>123</v>
      </c>
      <c r="B305" s="19" t="s">
        <v>1091</v>
      </c>
      <c r="C305" s="21" t="s">
        <v>202</v>
      </c>
      <c r="D305" s="4" t="s">
        <v>1092</v>
      </c>
      <c r="E305" s="274">
        <v>26.1</v>
      </c>
      <c r="F305" s="274">
        <v>26</v>
      </c>
      <c r="G305" s="274">
        <v>27.2</v>
      </c>
      <c r="H305" s="39">
        <f>G305*100/F305-100</f>
        <v>4.615384615384613</v>
      </c>
      <c r="I305" s="127"/>
      <c r="J305" s="3"/>
    </row>
    <row r="306" spans="1:10" ht="48" customHeight="1">
      <c r="A306" s="419" t="s">
        <v>1093</v>
      </c>
      <c r="B306" s="419"/>
      <c r="C306" s="419"/>
      <c r="D306" s="419"/>
      <c r="E306" s="419"/>
      <c r="F306" s="419"/>
      <c r="G306" s="419"/>
      <c r="H306" s="419"/>
      <c r="I306" s="419"/>
      <c r="J306" s="3"/>
    </row>
    <row r="307" spans="1:10" ht="60">
      <c r="A307" s="25" t="s">
        <v>125</v>
      </c>
      <c r="B307" s="170" t="s">
        <v>1094</v>
      </c>
      <c r="C307" s="21" t="s">
        <v>202</v>
      </c>
      <c r="D307" s="274" t="s">
        <v>203</v>
      </c>
      <c r="E307" s="274">
        <v>87.5</v>
      </c>
      <c r="F307" s="274">
        <v>67</v>
      </c>
      <c r="G307" s="274">
        <v>84.1</v>
      </c>
      <c r="H307" s="39">
        <f>G307*100/F307-100</f>
        <v>25.5223880597015</v>
      </c>
      <c r="I307" s="127"/>
      <c r="J307" s="3"/>
    </row>
    <row r="308" spans="1:10" ht="22.5" customHeight="1">
      <c r="A308" s="418" t="s">
        <v>1096</v>
      </c>
      <c r="B308" s="418"/>
      <c r="C308" s="418"/>
      <c r="D308" s="418"/>
      <c r="E308" s="418"/>
      <c r="F308" s="418"/>
      <c r="G308" s="418"/>
      <c r="H308" s="418"/>
      <c r="I308" s="418"/>
      <c r="J308" s="3"/>
    </row>
    <row r="309" spans="1:10" ht="105">
      <c r="A309" s="23" t="s">
        <v>127</v>
      </c>
      <c r="B309" s="170" t="s">
        <v>1095</v>
      </c>
      <c r="C309" s="21" t="s">
        <v>202</v>
      </c>
      <c r="D309" s="275" t="s">
        <v>203</v>
      </c>
      <c r="E309" s="314">
        <v>61.1</v>
      </c>
      <c r="F309" s="275">
        <v>100</v>
      </c>
      <c r="G309" s="314">
        <v>85</v>
      </c>
      <c r="H309" s="39">
        <f>G309*100/F309-100</f>
        <v>-15</v>
      </c>
      <c r="I309" s="180"/>
      <c r="J309" s="3"/>
    </row>
    <row r="310" spans="1:10" ht="33.75" customHeight="1">
      <c r="A310" s="417" t="s">
        <v>1099</v>
      </c>
      <c r="B310" s="418"/>
      <c r="C310" s="418"/>
      <c r="D310" s="418"/>
      <c r="E310" s="418"/>
      <c r="F310" s="418"/>
      <c r="G310" s="418"/>
      <c r="H310" s="418"/>
      <c r="I310" s="418"/>
      <c r="J310" s="3"/>
    </row>
    <row r="311" spans="1:10" ht="78.75">
      <c r="A311" s="25" t="s">
        <v>188</v>
      </c>
      <c r="B311" s="127" t="s">
        <v>1100</v>
      </c>
      <c r="C311" s="21" t="s">
        <v>202</v>
      </c>
      <c r="D311" s="195" t="s">
        <v>203</v>
      </c>
      <c r="E311" s="309">
        <v>100</v>
      </c>
      <c r="F311" s="309">
        <v>100</v>
      </c>
      <c r="G311" s="309">
        <v>100</v>
      </c>
      <c r="H311" s="194">
        <f>G311*100/F311-100</f>
        <v>0</v>
      </c>
      <c r="I311" s="127"/>
      <c r="J311" s="3"/>
    </row>
    <row r="312" spans="1:10" ht="46.5" customHeight="1">
      <c r="A312" s="2" t="s">
        <v>53</v>
      </c>
      <c r="B312" s="443" t="s">
        <v>54</v>
      </c>
      <c r="C312" s="443"/>
      <c r="D312" s="443"/>
      <c r="E312" s="443"/>
      <c r="F312" s="443"/>
      <c r="G312" s="443"/>
      <c r="H312" s="443"/>
      <c r="I312" s="443"/>
      <c r="J312" s="3"/>
    </row>
    <row r="313" spans="1:10" ht="220.5">
      <c r="A313" s="21">
        <v>1</v>
      </c>
      <c r="B313" s="18" t="s">
        <v>1285</v>
      </c>
      <c r="C313" s="21" t="s">
        <v>762</v>
      </c>
      <c r="D313" s="21" t="s">
        <v>203</v>
      </c>
      <c r="E313" s="21">
        <v>100</v>
      </c>
      <c r="F313" s="21">
        <v>100</v>
      </c>
      <c r="G313" s="21">
        <v>100</v>
      </c>
      <c r="H313" s="21">
        <f>G313/F313*100-100</f>
        <v>0</v>
      </c>
      <c r="I313" s="21"/>
      <c r="J313" s="3"/>
    </row>
    <row r="314" spans="1:10" ht="141.75">
      <c r="A314" s="21">
        <v>2</v>
      </c>
      <c r="B314" s="18" t="s">
        <v>1286</v>
      </c>
      <c r="C314" s="21" t="s">
        <v>762</v>
      </c>
      <c r="D314" s="21" t="s">
        <v>763</v>
      </c>
      <c r="E314" s="21">
        <v>945.541</v>
      </c>
      <c r="F314" s="23">
        <v>945.47</v>
      </c>
      <c r="G314" s="23">
        <f>G418</f>
        <v>764.19</v>
      </c>
      <c r="H314" s="47">
        <f aca="true" t="shared" si="8" ref="H314:H322">G314/F314*100-100</f>
        <v>-19.173532740330202</v>
      </c>
      <c r="I314" s="21" t="s">
        <v>1526</v>
      </c>
      <c r="J314" s="3"/>
    </row>
    <row r="315" spans="1:10" ht="126">
      <c r="A315" s="21">
        <v>3</v>
      </c>
      <c r="B315" s="18" t="s">
        <v>1287</v>
      </c>
      <c r="C315" s="21" t="s">
        <v>762</v>
      </c>
      <c r="D315" s="21" t="s">
        <v>203</v>
      </c>
      <c r="E315" s="21">
        <v>60.5</v>
      </c>
      <c r="F315" s="23">
        <v>68.5</v>
      </c>
      <c r="G315" s="23">
        <f>G419</f>
        <v>68.6</v>
      </c>
      <c r="H315" s="47">
        <f t="shared" si="8"/>
        <v>0.1459854014598534</v>
      </c>
      <c r="I315" s="21" t="s">
        <v>1527</v>
      </c>
      <c r="J315" s="3"/>
    </row>
    <row r="316" spans="1:10" ht="102" customHeight="1">
      <c r="A316" s="21">
        <v>4</v>
      </c>
      <c r="B316" s="18" t="s">
        <v>1288</v>
      </c>
      <c r="C316" s="21" t="s">
        <v>766</v>
      </c>
      <c r="D316" s="21" t="s">
        <v>203</v>
      </c>
      <c r="E316" s="21">
        <v>0.82</v>
      </c>
      <c r="F316" s="21">
        <v>0.9</v>
      </c>
      <c r="G316" s="178">
        <f>G426</f>
        <v>0.78</v>
      </c>
      <c r="H316" s="47">
        <f t="shared" si="8"/>
        <v>-13.333333333333329</v>
      </c>
      <c r="I316" s="148" t="s">
        <v>767</v>
      </c>
      <c r="J316" s="3"/>
    </row>
    <row r="317" spans="1:10" ht="126">
      <c r="A317" s="21">
        <v>5</v>
      </c>
      <c r="B317" s="18" t="s">
        <v>1289</v>
      </c>
      <c r="C317" s="21" t="s">
        <v>762</v>
      </c>
      <c r="D317" s="21" t="s">
        <v>203</v>
      </c>
      <c r="E317" s="21">
        <v>79</v>
      </c>
      <c r="F317" s="21">
        <v>81</v>
      </c>
      <c r="G317" s="178">
        <f>G427</f>
        <v>81.7</v>
      </c>
      <c r="H317" s="47">
        <f t="shared" si="8"/>
        <v>0.8641975308642031</v>
      </c>
      <c r="I317" s="21"/>
      <c r="J317" s="3"/>
    </row>
    <row r="318" spans="1:10" ht="141.75">
      <c r="A318" s="21">
        <v>6</v>
      </c>
      <c r="B318" s="18" t="s">
        <v>1290</v>
      </c>
      <c r="C318" s="21" t="s">
        <v>762</v>
      </c>
      <c r="D318" s="21" t="s">
        <v>203</v>
      </c>
      <c r="E318" s="21">
        <v>50</v>
      </c>
      <c r="F318" s="21">
        <v>52</v>
      </c>
      <c r="G318" s="178">
        <f>G428</f>
        <v>52</v>
      </c>
      <c r="H318" s="47">
        <f t="shared" si="8"/>
        <v>0</v>
      </c>
      <c r="I318" s="21" t="s">
        <v>1528</v>
      </c>
      <c r="J318" s="3"/>
    </row>
    <row r="319" spans="1:10" ht="110.25">
      <c r="A319" s="21">
        <v>7</v>
      </c>
      <c r="B319" s="18" t="s">
        <v>1291</v>
      </c>
      <c r="C319" s="21" t="s">
        <v>762</v>
      </c>
      <c r="D319" s="21" t="s">
        <v>768</v>
      </c>
      <c r="E319" s="21">
        <v>6</v>
      </c>
      <c r="F319" s="23">
        <v>3</v>
      </c>
      <c r="G319" s="23">
        <f>G459</f>
        <v>2</v>
      </c>
      <c r="H319" s="149">
        <f t="shared" si="8"/>
        <v>-33.33333333333334</v>
      </c>
      <c r="I319" s="23" t="s">
        <v>1529</v>
      </c>
      <c r="J319" s="3"/>
    </row>
    <row r="320" spans="1:10" ht="108" customHeight="1">
      <c r="A320" s="21">
        <v>8</v>
      </c>
      <c r="B320" s="18" t="s">
        <v>1292</v>
      </c>
      <c r="C320" s="21" t="s">
        <v>762</v>
      </c>
      <c r="D320" s="18" t="s">
        <v>203</v>
      </c>
      <c r="E320" s="21">
        <v>45</v>
      </c>
      <c r="F320" s="21">
        <v>55</v>
      </c>
      <c r="G320" s="178">
        <f>G460</f>
        <v>55</v>
      </c>
      <c r="H320" s="47">
        <f t="shared" si="8"/>
        <v>0</v>
      </c>
      <c r="I320" s="21"/>
      <c r="J320" s="3"/>
    </row>
    <row r="321" spans="1:10" ht="110.25">
      <c r="A321" s="21">
        <v>9</v>
      </c>
      <c r="B321" s="18" t="s">
        <v>1293</v>
      </c>
      <c r="C321" s="21" t="s">
        <v>762</v>
      </c>
      <c r="D321" s="21" t="s">
        <v>768</v>
      </c>
      <c r="E321" s="21">
        <v>8</v>
      </c>
      <c r="F321" s="21">
        <v>16</v>
      </c>
      <c r="G321" s="178">
        <f>G499</f>
        <v>35</v>
      </c>
      <c r="H321" s="47">
        <f t="shared" si="8"/>
        <v>118.75</v>
      </c>
      <c r="I321" s="23" t="s">
        <v>1530</v>
      </c>
      <c r="J321" s="3"/>
    </row>
    <row r="322" spans="1:10" ht="63">
      <c r="A322" s="21">
        <v>10</v>
      </c>
      <c r="B322" s="18" t="s">
        <v>1294</v>
      </c>
      <c r="C322" s="21" t="s">
        <v>762</v>
      </c>
      <c r="D322" s="21" t="s">
        <v>203</v>
      </c>
      <c r="E322" s="21">
        <v>95</v>
      </c>
      <c r="F322" s="21">
        <v>95</v>
      </c>
      <c r="G322" s="23">
        <f>G508</f>
        <v>110</v>
      </c>
      <c r="H322" s="47">
        <f t="shared" si="8"/>
        <v>15.789473684210535</v>
      </c>
      <c r="I322" s="23" t="s">
        <v>1531</v>
      </c>
      <c r="J322" s="3"/>
    </row>
    <row r="323" spans="1:10" ht="15.75">
      <c r="A323" s="419" t="s">
        <v>770</v>
      </c>
      <c r="B323" s="419"/>
      <c r="C323" s="419"/>
      <c r="D323" s="419"/>
      <c r="E323" s="419"/>
      <c r="F323" s="419"/>
      <c r="G323" s="419"/>
      <c r="H323" s="419"/>
      <c r="I323" s="419"/>
      <c r="J323" s="3"/>
    </row>
    <row r="324" spans="1:10" ht="192.75" customHeight="1">
      <c r="A324" s="21" t="s">
        <v>14</v>
      </c>
      <c r="B324" s="18" t="s">
        <v>1295</v>
      </c>
      <c r="C324" s="21" t="s">
        <v>762</v>
      </c>
      <c r="D324" s="21" t="s">
        <v>771</v>
      </c>
      <c r="E324" s="21">
        <v>100</v>
      </c>
      <c r="F324" s="21">
        <v>100</v>
      </c>
      <c r="G324" s="21">
        <f>G400</f>
        <v>100</v>
      </c>
      <c r="H324" s="47">
        <f>G324/F324*100-100</f>
        <v>0</v>
      </c>
      <c r="I324" s="21"/>
      <c r="J324" s="3"/>
    </row>
    <row r="325" spans="1:10" ht="27.75" customHeight="1">
      <c r="A325" s="413" t="s">
        <v>772</v>
      </c>
      <c r="B325" s="413"/>
      <c r="C325" s="413"/>
      <c r="D325" s="413"/>
      <c r="E325" s="413"/>
      <c r="F325" s="413"/>
      <c r="G325" s="413"/>
      <c r="H325" s="413"/>
      <c r="I325" s="413"/>
      <c r="J325" s="3"/>
    </row>
    <row r="326" spans="1:10" ht="94.5">
      <c r="A326" s="22" t="s">
        <v>262</v>
      </c>
      <c r="B326" s="18" t="s">
        <v>1302</v>
      </c>
      <c r="C326" s="21" t="s">
        <v>762</v>
      </c>
      <c r="D326" s="21" t="s">
        <v>224</v>
      </c>
      <c r="E326" s="21">
        <v>13899</v>
      </c>
      <c r="F326" s="21">
        <v>15306</v>
      </c>
      <c r="G326" s="21">
        <v>13277</v>
      </c>
      <c r="H326" s="47">
        <f>G326/F326*100-100</f>
        <v>-13.2562393832484</v>
      </c>
      <c r="I326" s="23" t="s">
        <v>1555</v>
      </c>
      <c r="J326" s="3"/>
    </row>
    <row r="327" spans="1:10" ht="64.5" customHeight="1">
      <c r="A327" s="413" t="s">
        <v>774</v>
      </c>
      <c r="B327" s="413"/>
      <c r="C327" s="413"/>
      <c r="D327" s="413"/>
      <c r="E327" s="413"/>
      <c r="F327" s="413"/>
      <c r="G327" s="413"/>
      <c r="H327" s="413"/>
      <c r="I327" s="413"/>
      <c r="J327" s="3"/>
    </row>
    <row r="328" spans="1:10" ht="216" customHeight="1">
      <c r="A328" s="22" t="s">
        <v>1297</v>
      </c>
      <c r="B328" s="18" t="s">
        <v>1296</v>
      </c>
      <c r="C328" s="21" t="s">
        <v>762</v>
      </c>
      <c r="D328" s="21" t="s">
        <v>224</v>
      </c>
      <c r="E328" s="21">
        <v>1174</v>
      </c>
      <c r="F328" s="21">
        <v>1274</v>
      </c>
      <c r="G328" s="21">
        <v>1114</v>
      </c>
      <c r="H328" s="47">
        <f>G328/F328*100-100</f>
        <v>-12.558869701726849</v>
      </c>
      <c r="I328" s="23" t="s">
        <v>1556</v>
      </c>
      <c r="J328" s="3"/>
    </row>
    <row r="329" spans="1:10" ht="48" customHeight="1">
      <c r="A329" s="413" t="s">
        <v>775</v>
      </c>
      <c r="B329" s="413"/>
      <c r="C329" s="413"/>
      <c r="D329" s="413"/>
      <c r="E329" s="413"/>
      <c r="F329" s="413"/>
      <c r="G329" s="413"/>
      <c r="H329" s="413"/>
      <c r="I329" s="413"/>
      <c r="J329" s="3"/>
    </row>
    <row r="330" spans="1:10" ht="210.75" customHeight="1">
      <c r="A330" s="22" t="s">
        <v>1298</v>
      </c>
      <c r="B330" s="18" t="s">
        <v>1299</v>
      </c>
      <c r="C330" s="21" t="s">
        <v>762</v>
      </c>
      <c r="D330" s="21" t="s">
        <v>224</v>
      </c>
      <c r="E330" s="21">
        <v>12601</v>
      </c>
      <c r="F330" s="21">
        <v>13908</v>
      </c>
      <c r="G330" s="21">
        <v>12040</v>
      </c>
      <c r="H330" s="47">
        <f>G330/F330*100-100</f>
        <v>-13.431118780557952</v>
      </c>
      <c r="I330" s="23" t="s">
        <v>773</v>
      </c>
      <c r="J330" s="3"/>
    </row>
    <row r="331" spans="1:10" ht="150" customHeight="1">
      <c r="A331" s="413" t="s">
        <v>922</v>
      </c>
      <c r="B331" s="413"/>
      <c r="C331" s="413"/>
      <c r="D331" s="413"/>
      <c r="E331" s="413"/>
      <c r="F331" s="413"/>
      <c r="G331" s="413"/>
      <c r="H331" s="413"/>
      <c r="I331" s="413"/>
      <c r="J331" s="3"/>
    </row>
    <row r="332" spans="1:10" ht="378" customHeight="1">
      <c r="A332" s="22" t="s">
        <v>1300</v>
      </c>
      <c r="B332" s="18" t="s">
        <v>1301</v>
      </c>
      <c r="C332" s="21" t="s">
        <v>762</v>
      </c>
      <c r="D332" s="21" t="s">
        <v>224</v>
      </c>
      <c r="E332" s="21">
        <v>124</v>
      </c>
      <c r="F332" s="21">
        <v>124</v>
      </c>
      <c r="G332" s="21">
        <v>123</v>
      </c>
      <c r="H332" s="47">
        <f>G332/F332*100-100</f>
        <v>-0.8064516129032313</v>
      </c>
      <c r="I332" s="21"/>
      <c r="J332" s="3"/>
    </row>
    <row r="333" spans="1:10" ht="24" customHeight="1">
      <c r="A333" s="413" t="s">
        <v>776</v>
      </c>
      <c r="B333" s="413"/>
      <c r="C333" s="413"/>
      <c r="D333" s="413"/>
      <c r="E333" s="413"/>
      <c r="F333" s="413"/>
      <c r="G333" s="413"/>
      <c r="H333" s="413"/>
      <c r="I333" s="413"/>
      <c r="J333" s="3"/>
    </row>
    <row r="334" spans="1:10" ht="126">
      <c r="A334" s="22" t="s">
        <v>1166</v>
      </c>
      <c r="B334" s="18" t="s">
        <v>777</v>
      </c>
      <c r="C334" s="21" t="s">
        <v>762</v>
      </c>
      <c r="D334" s="21" t="s">
        <v>224</v>
      </c>
      <c r="E334" s="21">
        <v>10550</v>
      </c>
      <c r="F334" s="21">
        <v>11700</v>
      </c>
      <c r="G334" s="21">
        <v>10345</v>
      </c>
      <c r="H334" s="47">
        <f>G334/F334*100-100</f>
        <v>-11.58119658119658</v>
      </c>
      <c r="I334" s="23" t="s">
        <v>778</v>
      </c>
      <c r="J334" s="3"/>
    </row>
    <row r="335" spans="1:10" ht="57.75" customHeight="1">
      <c r="A335" s="413" t="s">
        <v>779</v>
      </c>
      <c r="B335" s="413"/>
      <c r="C335" s="413"/>
      <c r="D335" s="413"/>
      <c r="E335" s="413"/>
      <c r="F335" s="413"/>
      <c r="G335" s="413"/>
      <c r="H335" s="413"/>
      <c r="I335" s="413"/>
      <c r="J335" s="3"/>
    </row>
    <row r="336" spans="1:10" ht="189">
      <c r="A336" s="22" t="s">
        <v>1167</v>
      </c>
      <c r="B336" s="18" t="s">
        <v>1303</v>
      </c>
      <c r="C336" s="21" t="s">
        <v>762</v>
      </c>
      <c r="D336" s="21" t="s">
        <v>224</v>
      </c>
      <c r="E336" s="21">
        <v>165</v>
      </c>
      <c r="F336" s="21">
        <v>165</v>
      </c>
      <c r="G336" s="21">
        <v>161</v>
      </c>
      <c r="H336" s="47">
        <f>G336/F336*100-100</f>
        <v>-2.424242424242422</v>
      </c>
      <c r="I336" s="21"/>
      <c r="J336" s="3"/>
    </row>
    <row r="337" spans="1:10" ht="34.5" customHeight="1">
      <c r="A337" s="413" t="s">
        <v>780</v>
      </c>
      <c r="B337" s="413"/>
      <c r="C337" s="413"/>
      <c r="D337" s="413"/>
      <c r="E337" s="413"/>
      <c r="F337" s="413"/>
      <c r="G337" s="413"/>
      <c r="H337" s="413"/>
      <c r="I337" s="413"/>
      <c r="J337" s="3"/>
    </row>
    <row r="338" spans="1:10" ht="126">
      <c r="A338" s="22" t="s">
        <v>1168</v>
      </c>
      <c r="B338" s="18" t="s">
        <v>1304</v>
      </c>
      <c r="C338" s="21" t="s">
        <v>762</v>
      </c>
      <c r="D338" s="21" t="s">
        <v>224</v>
      </c>
      <c r="E338" s="21">
        <v>584</v>
      </c>
      <c r="F338" s="21">
        <v>550</v>
      </c>
      <c r="G338" s="21">
        <v>602</v>
      </c>
      <c r="H338" s="47">
        <f>G338/F338*100-100</f>
        <v>9.454545454545453</v>
      </c>
      <c r="I338" s="23" t="s">
        <v>781</v>
      </c>
      <c r="J338" s="3"/>
    </row>
    <row r="339" spans="1:10" ht="39" customHeight="1">
      <c r="A339" s="413" t="s">
        <v>782</v>
      </c>
      <c r="B339" s="413"/>
      <c r="C339" s="413"/>
      <c r="D339" s="413"/>
      <c r="E339" s="413"/>
      <c r="F339" s="413"/>
      <c r="G339" s="413"/>
      <c r="H339" s="413"/>
      <c r="I339" s="413"/>
      <c r="J339" s="3"/>
    </row>
    <row r="340" spans="1:10" ht="141.75">
      <c r="A340" s="22" t="s">
        <v>1169</v>
      </c>
      <c r="B340" s="18" t="s">
        <v>1305</v>
      </c>
      <c r="C340" s="21" t="s">
        <v>762</v>
      </c>
      <c r="D340" s="21" t="s">
        <v>224</v>
      </c>
      <c r="E340" s="21">
        <v>841</v>
      </c>
      <c r="F340" s="21">
        <v>850</v>
      </c>
      <c r="G340" s="21">
        <v>835</v>
      </c>
      <c r="H340" s="47">
        <f>G340/F340*100-100</f>
        <v>-1.764705882352942</v>
      </c>
      <c r="I340" s="23"/>
      <c r="J340" s="3"/>
    </row>
    <row r="341" spans="1:10" ht="18" customHeight="1">
      <c r="A341" s="413" t="s">
        <v>783</v>
      </c>
      <c r="B341" s="413"/>
      <c r="C341" s="413"/>
      <c r="D341" s="413"/>
      <c r="E341" s="413"/>
      <c r="F341" s="413"/>
      <c r="G341" s="413"/>
      <c r="H341" s="413"/>
      <c r="I341" s="413"/>
      <c r="J341" s="3"/>
    </row>
    <row r="342" spans="1:10" ht="94.5">
      <c r="A342" s="22" t="s">
        <v>1170</v>
      </c>
      <c r="B342" s="18" t="s">
        <v>1306</v>
      </c>
      <c r="C342" s="21" t="s">
        <v>762</v>
      </c>
      <c r="D342" s="21" t="s">
        <v>224</v>
      </c>
      <c r="E342" s="21">
        <v>1425</v>
      </c>
      <c r="F342" s="21">
        <v>2200</v>
      </c>
      <c r="G342" s="21">
        <v>1167</v>
      </c>
      <c r="H342" s="47">
        <f>G342/F342*100-100</f>
        <v>-46.95454545454546</v>
      </c>
      <c r="I342" s="178" t="s">
        <v>784</v>
      </c>
      <c r="J342" s="3"/>
    </row>
    <row r="343" spans="1:10" ht="57" customHeight="1">
      <c r="A343" s="413" t="s">
        <v>785</v>
      </c>
      <c r="B343" s="413"/>
      <c r="C343" s="413"/>
      <c r="D343" s="413"/>
      <c r="E343" s="413"/>
      <c r="F343" s="413"/>
      <c r="G343" s="413"/>
      <c r="H343" s="413"/>
      <c r="I343" s="413"/>
      <c r="J343" s="3"/>
    </row>
    <row r="344" spans="1:10" ht="157.5">
      <c r="A344" s="22" t="s">
        <v>1171</v>
      </c>
      <c r="B344" s="18" t="s">
        <v>1307</v>
      </c>
      <c r="C344" s="21" t="s">
        <v>762</v>
      </c>
      <c r="D344" s="21" t="s">
        <v>224</v>
      </c>
      <c r="E344" s="21">
        <v>12</v>
      </c>
      <c r="F344" s="21">
        <v>25</v>
      </c>
      <c r="G344" s="21">
        <v>14</v>
      </c>
      <c r="H344" s="47">
        <f>G344/F344*100-100</f>
        <v>-43.99999999999999</v>
      </c>
      <c r="I344" s="178" t="s">
        <v>786</v>
      </c>
      <c r="J344" s="3"/>
    </row>
    <row r="345" spans="1:10" ht="42.75" customHeight="1">
      <c r="A345" s="413" t="s">
        <v>787</v>
      </c>
      <c r="B345" s="413"/>
      <c r="C345" s="413"/>
      <c r="D345" s="413"/>
      <c r="E345" s="413"/>
      <c r="F345" s="413"/>
      <c r="G345" s="413"/>
      <c r="H345" s="413"/>
      <c r="I345" s="413"/>
      <c r="J345" s="3"/>
    </row>
    <row r="346" spans="1:10" ht="126">
      <c r="A346" s="22" t="s">
        <v>1172</v>
      </c>
      <c r="B346" s="18" t="s">
        <v>1308</v>
      </c>
      <c r="C346" s="21" t="s">
        <v>762</v>
      </c>
      <c r="D346" s="21" t="s">
        <v>224</v>
      </c>
      <c r="E346" s="21">
        <v>1486</v>
      </c>
      <c r="F346" s="21">
        <v>1600</v>
      </c>
      <c r="G346" s="21">
        <v>1507</v>
      </c>
      <c r="H346" s="47">
        <f>G346/F346*100-100</f>
        <v>-5.8125</v>
      </c>
      <c r="I346" s="21"/>
      <c r="J346" s="3"/>
    </row>
    <row r="347" spans="1:10" ht="30.75" customHeight="1">
      <c r="A347" s="413" t="s">
        <v>788</v>
      </c>
      <c r="B347" s="413"/>
      <c r="C347" s="413"/>
      <c r="D347" s="413"/>
      <c r="E347" s="413"/>
      <c r="F347" s="413"/>
      <c r="G347" s="413"/>
      <c r="H347" s="413"/>
      <c r="I347" s="413"/>
      <c r="J347" s="3"/>
    </row>
    <row r="348" spans="1:10" ht="110.25">
      <c r="A348" s="22" t="s">
        <v>1309</v>
      </c>
      <c r="B348" s="18" t="s">
        <v>1310</v>
      </c>
      <c r="C348" s="21" t="s">
        <v>762</v>
      </c>
      <c r="D348" s="21" t="s">
        <v>224</v>
      </c>
      <c r="E348" s="21">
        <v>2</v>
      </c>
      <c r="F348" s="21">
        <v>2</v>
      </c>
      <c r="G348" s="21">
        <v>2</v>
      </c>
      <c r="H348" s="47">
        <f>G348/F348*100-100</f>
        <v>0</v>
      </c>
      <c r="I348" s="21"/>
      <c r="J348" s="3"/>
    </row>
    <row r="349" spans="1:10" ht="45" customHeight="1">
      <c r="A349" s="413" t="s">
        <v>789</v>
      </c>
      <c r="B349" s="413"/>
      <c r="C349" s="413"/>
      <c r="D349" s="413"/>
      <c r="E349" s="413"/>
      <c r="F349" s="413"/>
      <c r="G349" s="413"/>
      <c r="H349" s="413"/>
      <c r="I349" s="413"/>
      <c r="J349" s="3"/>
    </row>
    <row r="350" spans="1:10" ht="173.25">
      <c r="A350" s="22" t="s">
        <v>1311</v>
      </c>
      <c r="B350" s="18" t="s">
        <v>1312</v>
      </c>
      <c r="C350" s="21" t="s">
        <v>762</v>
      </c>
      <c r="D350" s="21" t="s">
        <v>224</v>
      </c>
      <c r="E350" s="21">
        <v>1</v>
      </c>
      <c r="F350" s="21">
        <v>1</v>
      </c>
      <c r="G350" s="21">
        <v>1</v>
      </c>
      <c r="H350" s="47">
        <f>G350/F350*100-100</f>
        <v>0</v>
      </c>
      <c r="I350" s="21"/>
      <c r="J350" s="3"/>
    </row>
    <row r="351" spans="1:10" ht="25.5" customHeight="1">
      <c r="A351" s="413" t="s">
        <v>790</v>
      </c>
      <c r="B351" s="413"/>
      <c r="C351" s="413"/>
      <c r="D351" s="413"/>
      <c r="E351" s="413"/>
      <c r="F351" s="413"/>
      <c r="G351" s="413"/>
      <c r="H351" s="413"/>
      <c r="I351" s="413"/>
      <c r="J351" s="3"/>
    </row>
    <row r="352" spans="1:10" ht="110.25">
      <c r="A352" s="22" t="s">
        <v>1313</v>
      </c>
      <c r="B352" s="18" t="s">
        <v>1314</v>
      </c>
      <c r="C352" s="21" t="s">
        <v>762</v>
      </c>
      <c r="D352" s="21" t="s">
        <v>224</v>
      </c>
      <c r="E352" s="21">
        <v>1</v>
      </c>
      <c r="F352" s="21">
        <v>1</v>
      </c>
      <c r="G352" s="21">
        <v>1</v>
      </c>
      <c r="H352" s="47">
        <f>G352/F352*100-100</f>
        <v>0</v>
      </c>
      <c r="I352" s="21"/>
      <c r="J352" s="3"/>
    </row>
    <row r="353" spans="1:10" ht="24" customHeight="1">
      <c r="A353" s="413" t="s">
        <v>791</v>
      </c>
      <c r="B353" s="413"/>
      <c r="C353" s="413"/>
      <c r="D353" s="413"/>
      <c r="E353" s="413"/>
      <c r="F353" s="413"/>
      <c r="G353" s="413"/>
      <c r="H353" s="413"/>
      <c r="I353" s="413"/>
      <c r="J353" s="3"/>
    </row>
    <row r="354" spans="1:10" ht="110.25">
      <c r="A354" s="22" t="s">
        <v>1315</v>
      </c>
      <c r="B354" s="18" t="s">
        <v>1316</v>
      </c>
      <c r="C354" s="21" t="s">
        <v>762</v>
      </c>
      <c r="D354" s="21" t="s">
        <v>224</v>
      </c>
      <c r="E354" s="21">
        <v>6075</v>
      </c>
      <c r="F354" s="21">
        <v>6130</v>
      </c>
      <c r="G354" s="21">
        <v>6074</v>
      </c>
      <c r="H354" s="47">
        <f>G354/F354*100-100</f>
        <v>-0.9135399673735805</v>
      </c>
      <c r="I354" s="21"/>
      <c r="J354" s="3"/>
    </row>
    <row r="355" spans="1:10" ht="15.75">
      <c r="A355" s="413" t="s">
        <v>792</v>
      </c>
      <c r="B355" s="413"/>
      <c r="C355" s="413"/>
      <c r="D355" s="413"/>
      <c r="E355" s="413"/>
      <c r="F355" s="413"/>
      <c r="G355" s="413"/>
      <c r="H355" s="413"/>
      <c r="I355" s="413"/>
      <c r="J355" s="3"/>
    </row>
    <row r="356" spans="1:10" ht="78.75">
      <c r="A356" s="22" t="s">
        <v>1317</v>
      </c>
      <c r="B356" s="18" t="s">
        <v>1318</v>
      </c>
      <c r="C356" s="21" t="s">
        <v>762</v>
      </c>
      <c r="D356" s="21" t="s">
        <v>224</v>
      </c>
      <c r="E356" s="21">
        <v>15</v>
      </c>
      <c r="F356" s="21">
        <v>20</v>
      </c>
      <c r="G356" s="21">
        <v>14</v>
      </c>
      <c r="H356" s="21">
        <f>G356/F356*100-100</f>
        <v>-30</v>
      </c>
      <c r="I356" s="23" t="s">
        <v>773</v>
      </c>
      <c r="J356" s="3"/>
    </row>
    <row r="357" spans="1:10" ht="24.75" customHeight="1">
      <c r="A357" s="413" t="s">
        <v>793</v>
      </c>
      <c r="B357" s="413"/>
      <c r="C357" s="413"/>
      <c r="D357" s="413"/>
      <c r="E357" s="413"/>
      <c r="F357" s="413"/>
      <c r="G357" s="413"/>
      <c r="H357" s="413"/>
      <c r="I357" s="413"/>
      <c r="J357" s="3"/>
    </row>
    <row r="358" spans="1:10" ht="94.5">
      <c r="A358" s="22" t="s">
        <v>1319</v>
      </c>
      <c r="B358" s="18" t="s">
        <v>1320</v>
      </c>
      <c r="C358" s="21" t="s">
        <v>762</v>
      </c>
      <c r="D358" s="21" t="s">
        <v>224</v>
      </c>
      <c r="E358" s="21">
        <v>58</v>
      </c>
      <c r="F358" s="21">
        <v>62</v>
      </c>
      <c r="G358" s="21">
        <v>59</v>
      </c>
      <c r="H358" s="47">
        <f>G358/F358*100-100</f>
        <v>-4.838709677419345</v>
      </c>
      <c r="I358" s="23" t="s">
        <v>773</v>
      </c>
      <c r="J358" s="3"/>
    </row>
    <row r="359" spans="1:10" ht="18" customHeight="1">
      <c r="A359" s="413" t="s">
        <v>794</v>
      </c>
      <c r="B359" s="413"/>
      <c r="C359" s="413"/>
      <c r="D359" s="413"/>
      <c r="E359" s="413"/>
      <c r="F359" s="413"/>
      <c r="G359" s="413"/>
      <c r="H359" s="413"/>
      <c r="I359" s="413"/>
      <c r="J359" s="3"/>
    </row>
    <row r="360" spans="1:10" ht="126">
      <c r="A360" s="22" t="s">
        <v>1321</v>
      </c>
      <c r="B360" s="18" t="s">
        <v>1322</v>
      </c>
      <c r="C360" s="21" t="s">
        <v>762</v>
      </c>
      <c r="D360" s="21" t="s">
        <v>224</v>
      </c>
      <c r="E360" s="21">
        <v>2</v>
      </c>
      <c r="F360" s="21">
        <v>3</v>
      </c>
      <c r="G360" s="21">
        <v>2</v>
      </c>
      <c r="H360" s="47">
        <f>G360/F360*100-100</f>
        <v>-33.33333333333334</v>
      </c>
      <c r="I360" s="23" t="s">
        <v>795</v>
      </c>
      <c r="J360" s="3"/>
    </row>
    <row r="361" spans="1:10" ht="29.25" customHeight="1">
      <c r="A361" s="413" t="s">
        <v>796</v>
      </c>
      <c r="B361" s="413"/>
      <c r="C361" s="413"/>
      <c r="D361" s="413"/>
      <c r="E361" s="413"/>
      <c r="F361" s="413"/>
      <c r="G361" s="413"/>
      <c r="H361" s="413"/>
      <c r="I361" s="413"/>
      <c r="J361" s="3"/>
    </row>
    <row r="362" spans="1:10" ht="141.75">
      <c r="A362" s="22" t="s">
        <v>1323</v>
      </c>
      <c r="B362" s="18" t="s">
        <v>1324</v>
      </c>
      <c r="C362" s="21" t="s">
        <v>762</v>
      </c>
      <c r="D362" s="21" t="s">
        <v>224</v>
      </c>
      <c r="E362" s="21">
        <v>2128</v>
      </c>
      <c r="F362" s="21">
        <v>2160</v>
      </c>
      <c r="G362" s="21">
        <v>1923</v>
      </c>
      <c r="H362" s="47">
        <f>G362/F362*100-100</f>
        <v>-10.972222222222229</v>
      </c>
      <c r="I362" s="23" t="s">
        <v>773</v>
      </c>
      <c r="J362" s="3"/>
    </row>
    <row r="363" spans="1:10" ht="18" customHeight="1">
      <c r="A363" s="413" t="s">
        <v>797</v>
      </c>
      <c r="B363" s="413"/>
      <c r="C363" s="413"/>
      <c r="D363" s="413"/>
      <c r="E363" s="413"/>
      <c r="F363" s="413"/>
      <c r="G363" s="413"/>
      <c r="H363" s="413"/>
      <c r="I363" s="413"/>
      <c r="J363" s="3"/>
    </row>
    <row r="364" spans="1:10" ht="110.25">
      <c r="A364" s="22" t="s">
        <v>1325</v>
      </c>
      <c r="B364" s="21" t="s">
        <v>1326</v>
      </c>
      <c r="C364" s="21" t="s">
        <v>762</v>
      </c>
      <c r="D364" s="21" t="s">
        <v>224</v>
      </c>
      <c r="E364" s="21">
        <v>206</v>
      </c>
      <c r="F364" s="21">
        <v>220</v>
      </c>
      <c r="G364" s="21">
        <v>190</v>
      </c>
      <c r="H364" s="47">
        <f>G364/F364*100-100</f>
        <v>-13.63636363636364</v>
      </c>
      <c r="I364" s="178" t="s">
        <v>798</v>
      </c>
      <c r="J364" s="3"/>
    </row>
    <row r="365" spans="1:10" ht="15.75">
      <c r="A365" s="413" t="s">
        <v>799</v>
      </c>
      <c r="B365" s="413"/>
      <c r="C365" s="413"/>
      <c r="D365" s="413"/>
      <c r="E365" s="413"/>
      <c r="F365" s="413"/>
      <c r="G365" s="413"/>
      <c r="H365" s="413"/>
      <c r="I365" s="413"/>
      <c r="J365" s="3"/>
    </row>
    <row r="366" spans="1:10" ht="78.75">
      <c r="A366" s="22" t="s">
        <v>1327</v>
      </c>
      <c r="B366" s="271" t="s">
        <v>1328</v>
      </c>
      <c r="C366" s="21" t="s">
        <v>762</v>
      </c>
      <c r="D366" s="21" t="s">
        <v>224</v>
      </c>
      <c r="E366" s="21">
        <v>79</v>
      </c>
      <c r="F366" s="21">
        <v>120</v>
      </c>
      <c r="G366" s="21">
        <v>69</v>
      </c>
      <c r="H366" s="21">
        <f>G366/F366*100-100</f>
        <v>-42.50000000000001</v>
      </c>
      <c r="I366" s="178" t="s">
        <v>800</v>
      </c>
      <c r="J366" s="3"/>
    </row>
    <row r="367" spans="1:10" ht="29.25" customHeight="1">
      <c r="A367" s="439" t="s">
        <v>801</v>
      </c>
      <c r="B367" s="439"/>
      <c r="C367" s="439"/>
      <c r="D367" s="439"/>
      <c r="E367" s="439"/>
      <c r="F367" s="439"/>
      <c r="G367" s="439"/>
      <c r="H367" s="439"/>
      <c r="I367" s="439"/>
      <c r="J367" s="3"/>
    </row>
    <row r="368" spans="1:10" ht="94.5">
      <c r="A368" s="23" t="s">
        <v>1329</v>
      </c>
      <c r="B368" s="272" t="s">
        <v>1330</v>
      </c>
      <c r="C368" s="23" t="s">
        <v>762</v>
      </c>
      <c r="D368" s="23" t="s">
        <v>224</v>
      </c>
      <c r="E368" s="23">
        <v>1006</v>
      </c>
      <c r="F368" s="23">
        <v>1060</v>
      </c>
      <c r="G368" s="23">
        <v>1173</v>
      </c>
      <c r="H368" s="149">
        <f>G368/F368*100-100</f>
        <v>10.660377358490564</v>
      </c>
      <c r="I368" s="23" t="s">
        <v>802</v>
      </c>
      <c r="J368" s="3"/>
    </row>
    <row r="369" spans="1:10" ht="110.25">
      <c r="A369" s="23" t="s">
        <v>1331</v>
      </c>
      <c r="B369" s="148" t="s">
        <v>1332</v>
      </c>
      <c r="C369" s="23" t="s">
        <v>762</v>
      </c>
      <c r="D369" s="23" t="s">
        <v>224</v>
      </c>
      <c r="E369" s="23">
        <v>188</v>
      </c>
      <c r="F369" s="23">
        <v>197</v>
      </c>
      <c r="G369" s="23">
        <v>184</v>
      </c>
      <c r="H369" s="149">
        <f>G369/F369*100</f>
        <v>93.4010152284264</v>
      </c>
      <c r="I369" s="23" t="s">
        <v>803</v>
      </c>
      <c r="J369" s="3"/>
    </row>
    <row r="370" spans="1:10" ht="110.25">
      <c r="A370" s="150" t="s">
        <v>1333</v>
      </c>
      <c r="B370" s="148" t="s">
        <v>1334</v>
      </c>
      <c r="C370" s="23" t="s">
        <v>762</v>
      </c>
      <c r="D370" s="23" t="s">
        <v>224</v>
      </c>
      <c r="E370" s="23">
        <v>117</v>
      </c>
      <c r="F370" s="23">
        <v>110</v>
      </c>
      <c r="G370" s="23">
        <v>143</v>
      </c>
      <c r="H370" s="149">
        <f>G370/F370*100-100</f>
        <v>30</v>
      </c>
      <c r="I370" s="23" t="s">
        <v>802</v>
      </c>
      <c r="J370" s="3"/>
    </row>
    <row r="371" spans="1:10" ht="57" customHeight="1">
      <c r="A371" s="413" t="s">
        <v>804</v>
      </c>
      <c r="B371" s="413"/>
      <c r="C371" s="413"/>
      <c r="D371" s="413"/>
      <c r="E371" s="413"/>
      <c r="F371" s="413"/>
      <c r="G371" s="413"/>
      <c r="H371" s="413"/>
      <c r="I371" s="413"/>
      <c r="J371" s="3"/>
    </row>
    <row r="372" spans="1:10" ht="299.25">
      <c r="A372" s="22" t="s">
        <v>1335</v>
      </c>
      <c r="B372" s="18" t="s">
        <v>1336</v>
      </c>
      <c r="C372" s="21" t="s">
        <v>762</v>
      </c>
      <c r="D372" s="21" t="s">
        <v>224</v>
      </c>
      <c r="E372" s="21">
        <v>22</v>
      </c>
      <c r="F372" s="21">
        <v>25</v>
      </c>
      <c r="G372" s="21">
        <v>22</v>
      </c>
      <c r="H372" s="21">
        <f>G372/F372*100-100</f>
        <v>-12</v>
      </c>
      <c r="I372" s="23" t="s">
        <v>805</v>
      </c>
      <c r="J372" s="3"/>
    </row>
    <row r="373" spans="1:10" ht="15.75">
      <c r="A373" s="413" t="s">
        <v>806</v>
      </c>
      <c r="B373" s="413"/>
      <c r="C373" s="413"/>
      <c r="D373" s="413"/>
      <c r="E373" s="413"/>
      <c r="F373" s="413"/>
      <c r="G373" s="413"/>
      <c r="H373" s="413"/>
      <c r="I373" s="413"/>
      <c r="J373" s="3"/>
    </row>
    <row r="374" spans="1:10" ht="94.5">
      <c r="A374" s="22"/>
      <c r="B374" s="178" t="s">
        <v>807</v>
      </c>
      <c r="C374" s="21" t="s">
        <v>762</v>
      </c>
      <c r="D374" s="21" t="s">
        <v>224</v>
      </c>
      <c r="E374" s="21">
        <v>120</v>
      </c>
      <c r="F374" s="21">
        <v>130</v>
      </c>
      <c r="G374" s="21">
        <v>92</v>
      </c>
      <c r="H374" s="47">
        <f>G374/F374*100-100</f>
        <v>-29.230769230769226</v>
      </c>
      <c r="I374" s="178" t="s">
        <v>808</v>
      </c>
      <c r="J374" s="3"/>
    </row>
    <row r="375" spans="1:10" ht="18" customHeight="1">
      <c r="A375" s="413" t="s">
        <v>809</v>
      </c>
      <c r="B375" s="413"/>
      <c r="C375" s="413"/>
      <c r="D375" s="413"/>
      <c r="E375" s="413"/>
      <c r="F375" s="413"/>
      <c r="G375" s="413"/>
      <c r="H375" s="413"/>
      <c r="I375" s="413"/>
      <c r="J375" s="3"/>
    </row>
    <row r="376" spans="1:10" ht="110.25">
      <c r="A376" s="22" t="s">
        <v>1337</v>
      </c>
      <c r="B376" s="21" t="s">
        <v>1338</v>
      </c>
      <c r="C376" s="21" t="s">
        <v>762</v>
      </c>
      <c r="D376" s="21" t="s">
        <v>224</v>
      </c>
      <c r="E376" s="21">
        <v>340</v>
      </c>
      <c r="F376" s="21">
        <v>360</v>
      </c>
      <c r="G376" s="21">
        <v>341</v>
      </c>
      <c r="H376" s="47">
        <f>G376/F376*100-100</f>
        <v>-5.277777777777786</v>
      </c>
      <c r="I376" s="23" t="s">
        <v>810</v>
      </c>
      <c r="J376" s="3"/>
    </row>
    <row r="377" spans="1:10" ht="35.25" customHeight="1">
      <c r="A377" s="413" t="s">
        <v>811</v>
      </c>
      <c r="B377" s="413"/>
      <c r="C377" s="413"/>
      <c r="D377" s="413"/>
      <c r="E377" s="413"/>
      <c r="F377" s="413"/>
      <c r="G377" s="413"/>
      <c r="H377" s="413"/>
      <c r="I377" s="413"/>
      <c r="J377" s="3"/>
    </row>
    <row r="378" spans="1:10" ht="204.75">
      <c r="A378" s="22" t="s">
        <v>1339</v>
      </c>
      <c r="B378" s="271" t="s">
        <v>1340</v>
      </c>
      <c r="C378" s="21" t="s">
        <v>762</v>
      </c>
      <c r="D378" s="21" t="s">
        <v>224</v>
      </c>
      <c r="E378" s="21">
        <v>175</v>
      </c>
      <c r="F378" s="21">
        <v>220</v>
      </c>
      <c r="G378" s="178">
        <v>131</v>
      </c>
      <c r="H378" s="47">
        <f>G378/F378*100-100</f>
        <v>-40.45454545454545</v>
      </c>
      <c r="I378" s="178" t="s">
        <v>812</v>
      </c>
      <c r="J378" s="3"/>
    </row>
    <row r="379" spans="1:10" ht="32.25" customHeight="1">
      <c r="A379" s="413" t="s">
        <v>813</v>
      </c>
      <c r="B379" s="413"/>
      <c r="C379" s="413"/>
      <c r="D379" s="413"/>
      <c r="E379" s="413"/>
      <c r="F379" s="413"/>
      <c r="G379" s="413"/>
      <c r="H379" s="413"/>
      <c r="I379" s="413"/>
      <c r="J379" s="3"/>
    </row>
    <row r="380" spans="1:10" ht="220.5">
      <c r="A380" s="22" t="s">
        <v>1341</v>
      </c>
      <c r="B380" s="21" t="s">
        <v>1342</v>
      </c>
      <c r="C380" s="21" t="s">
        <v>762</v>
      </c>
      <c r="D380" s="21" t="s">
        <v>224</v>
      </c>
      <c r="E380" s="21">
        <v>506</v>
      </c>
      <c r="F380" s="21">
        <v>522</v>
      </c>
      <c r="G380" s="178">
        <v>450</v>
      </c>
      <c r="H380" s="47">
        <f>G380/F380*100-100</f>
        <v>-13.793103448275872</v>
      </c>
      <c r="I380" s="23" t="s">
        <v>814</v>
      </c>
      <c r="J380" s="3"/>
    </row>
    <row r="381" spans="1:10" ht="42" customHeight="1">
      <c r="A381" s="413" t="s">
        <v>815</v>
      </c>
      <c r="B381" s="413"/>
      <c r="C381" s="413"/>
      <c r="D381" s="413"/>
      <c r="E381" s="413"/>
      <c r="F381" s="413"/>
      <c r="G381" s="413"/>
      <c r="H381" s="413"/>
      <c r="I381" s="413"/>
      <c r="J381" s="3"/>
    </row>
    <row r="382" spans="1:10" ht="157.5">
      <c r="A382" s="22" t="s">
        <v>1343</v>
      </c>
      <c r="B382" s="18" t="s">
        <v>1344</v>
      </c>
      <c r="C382" s="21" t="s">
        <v>762</v>
      </c>
      <c r="D382" s="21" t="s">
        <v>224</v>
      </c>
      <c r="E382" s="21">
        <v>241</v>
      </c>
      <c r="F382" s="21">
        <v>461</v>
      </c>
      <c r="G382" s="178">
        <v>398</v>
      </c>
      <c r="H382" s="47">
        <f>G382/F382*100-100</f>
        <v>-13.665943600867678</v>
      </c>
      <c r="I382" s="23" t="s">
        <v>814</v>
      </c>
      <c r="J382" s="3"/>
    </row>
    <row r="383" spans="1:10" ht="15.75">
      <c r="A383" s="469" t="s">
        <v>816</v>
      </c>
      <c r="B383" s="469"/>
      <c r="C383" s="469"/>
      <c r="D383" s="469"/>
      <c r="E383" s="469"/>
      <c r="F383" s="469"/>
      <c r="G383" s="469"/>
      <c r="H383" s="469"/>
      <c r="I383" s="469"/>
      <c r="J383" s="3"/>
    </row>
    <row r="384" spans="1:10" ht="110.25">
      <c r="A384" s="22" t="s">
        <v>1345</v>
      </c>
      <c r="B384" s="18" t="s">
        <v>1346</v>
      </c>
      <c r="C384" s="21" t="s">
        <v>762</v>
      </c>
      <c r="D384" s="21" t="s">
        <v>224</v>
      </c>
      <c r="E384" s="21">
        <v>3108</v>
      </c>
      <c r="F384" s="21">
        <v>3749</v>
      </c>
      <c r="G384" s="178">
        <v>3069</v>
      </c>
      <c r="H384" s="47">
        <f>G384/F384*100-100</f>
        <v>-18.13817017871432</v>
      </c>
      <c r="I384" s="23" t="s">
        <v>817</v>
      </c>
      <c r="J384" s="3"/>
    </row>
    <row r="385" spans="1:10" ht="45" customHeight="1">
      <c r="A385" s="413" t="s">
        <v>818</v>
      </c>
      <c r="B385" s="413"/>
      <c r="C385" s="413"/>
      <c r="D385" s="413"/>
      <c r="E385" s="413"/>
      <c r="F385" s="413"/>
      <c r="G385" s="413"/>
      <c r="H385" s="413"/>
      <c r="I385" s="413"/>
      <c r="J385" s="3"/>
    </row>
    <row r="386" spans="1:10" ht="94.5">
      <c r="A386" s="22" t="s">
        <v>1347</v>
      </c>
      <c r="B386" s="18" t="s">
        <v>1348</v>
      </c>
      <c r="C386" s="21" t="s">
        <v>762</v>
      </c>
      <c r="D386" s="21" t="s">
        <v>819</v>
      </c>
      <c r="E386" s="21">
        <v>65545</v>
      </c>
      <c r="F386" s="21">
        <v>65600</v>
      </c>
      <c r="G386" s="21">
        <f>G388</f>
        <v>73231</v>
      </c>
      <c r="H386" s="47">
        <f>G386/F386*100-100</f>
        <v>11.632621951219505</v>
      </c>
      <c r="I386" s="21" t="s">
        <v>820</v>
      </c>
      <c r="J386" s="3"/>
    </row>
    <row r="387" spans="1:10" ht="54.75" customHeight="1">
      <c r="A387" s="413" t="s">
        <v>821</v>
      </c>
      <c r="B387" s="413"/>
      <c r="C387" s="413"/>
      <c r="D387" s="413"/>
      <c r="E387" s="413"/>
      <c r="F387" s="413"/>
      <c r="G387" s="413"/>
      <c r="H387" s="413"/>
      <c r="I387" s="413"/>
      <c r="J387" s="3"/>
    </row>
    <row r="388" spans="1:10" ht="94.5">
      <c r="A388" s="22" t="s">
        <v>1349</v>
      </c>
      <c r="B388" s="18" t="s">
        <v>1348</v>
      </c>
      <c r="C388" s="21" t="s">
        <v>762</v>
      </c>
      <c r="D388" s="21" t="s">
        <v>819</v>
      </c>
      <c r="E388" s="21">
        <v>65545</v>
      </c>
      <c r="F388" s="21">
        <v>65600</v>
      </c>
      <c r="G388" s="21">
        <f>G390+G392</f>
        <v>73231</v>
      </c>
      <c r="H388" s="47">
        <f>G388/F388*100-100</f>
        <v>11.632621951219505</v>
      </c>
      <c r="I388" s="21" t="s">
        <v>820</v>
      </c>
      <c r="J388" s="3"/>
    </row>
    <row r="389" spans="1:10" ht="44.25" customHeight="1">
      <c r="A389" s="413" t="s">
        <v>822</v>
      </c>
      <c r="B389" s="413"/>
      <c r="C389" s="413"/>
      <c r="D389" s="413"/>
      <c r="E389" s="413"/>
      <c r="F389" s="413"/>
      <c r="G389" s="413"/>
      <c r="H389" s="413"/>
      <c r="I389" s="413"/>
      <c r="J389" s="3"/>
    </row>
    <row r="390" spans="1:10" ht="94.5">
      <c r="A390" s="21" t="s">
        <v>1350</v>
      </c>
      <c r="B390" s="18" t="s">
        <v>1351</v>
      </c>
      <c r="C390" s="21" t="s">
        <v>762</v>
      </c>
      <c r="D390" s="21" t="s">
        <v>819</v>
      </c>
      <c r="E390" s="21">
        <v>65545</v>
      </c>
      <c r="F390" s="21">
        <v>65600</v>
      </c>
      <c r="G390" s="21">
        <v>70648</v>
      </c>
      <c r="H390" s="47">
        <f>G390/F390*100-100</f>
        <v>7.695121951219505</v>
      </c>
      <c r="I390" s="21" t="s">
        <v>820</v>
      </c>
      <c r="J390" s="3"/>
    </row>
    <row r="391" spans="1:10" ht="78.75">
      <c r="A391" s="21" t="s">
        <v>1352</v>
      </c>
      <c r="B391" s="18" t="s">
        <v>1353</v>
      </c>
      <c r="C391" s="21" t="s">
        <v>762</v>
      </c>
      <c r="D391" s="21" t="s">
        <v>823</v>
      </c>
      <c r="E391" s="21">
        <v>16</v>
      </c>
      <c r="F391" s="21">
        <v>16</v>
      </c>
      <c r="G391" s="178">
        <v>16</v>
      </c>
      <c r="H391" s="21">
        <f>G391/F391*100-100</f>
        <v>0</v>
      </c>
      <c r="I391" s="21"/>
      <c r="J391" s="3"/>
    </row>
    <row r="392" spans="1:10" ht="141.75">
      <c r="A392" s="22" t="s">
        <v>1354</v>
      </c>
      <c r="B392" s="18" t="s">
        <v>1355</v>
      </c>
      <c r="C392" s="21" t="s">
        <v>762</v>
      </c>
      <c r="D392" s="21" t="s">
        <v>819</v>
      </c>
      <c r="E392" s="21">
        <v>2544</v>
      </c>
      <c r="F392" s="21">
        <v>2550</v>
      </c>
      <c r="G392" s="21">
        <v>2583</v>
      </c>
      <c r="H392" s="47">
        <f>G392/F392*100-100</f>
        <v>1.294117647058826</v>
      </c>
      <c r="I392" s="23"/>
      <c r="J392" s="3"/>
    </row>
    <row r="393" spans="1:10" ht="48" customHeight="1">
      <c r="A393" s="413" t="s">
        <v>824</v>
      </c>
      <c r="B393" s="413"/>
      <c r="C393" s="413"/>
      <c r="D393" s="413"/>
      <c r="E393" s="413"/>
      <c r="F393" s="413"/>
      <c r="G393" s="413"/>
      <c r="H393" s="413"/>
      <c r="I393" s="413"/>
      <c r="J393" s="3"/>
    </row>
    <row r="394" spans="1:10" ht="94.5">
      <c r="A394" s="22" t="s">
        <v>1356</v>
      </c>
      <c r="B394" s="148" t="s">
        <v>1357</v>
      </c>
      <c r="C394" s="21" t="s">
        <v>762</v>
      </c>
      <c r="D394" s="21" t="s">
        <v>224</v>
      </c>
      <c r="E394" s="23">
        <v>238</v>
      </c>
      <c r="F394" s="23">
        <v>335</v>
      </c>
      <c r="G394" s="23">
        <v>56</v>
      </c>
      <c r="H394" s="47">
        <f>G394/F394*100-100</f>
        <v>-83.28358208955224</v>
      </c>
      <c r="I394" s="21" t="s">
        <v>825</v>
      </c>
      <c r="J394" s="3"/>
    </row>
    <row r="395" spans="1:10" ht="39" customHeight="1">
      <c r="A395" s="413" t="s">
        <v>826</v>
      </c>
      <c r="B395" s="413"/>
      <c r="C395" s="413"/>
      <c r="D395" s="413"/>
      <c r="E395" s="413"/>
      <c r="F395" s="413"/>
      <c r="G395" s="413"/>
      <c r="H395" s="413"/>
      <c r="I395" s="413"/>
      <c r="J395" s="3"/>
    </row>
    <row r="396" spans="1:10" ht="126">
      <c r="A396" s="22" t="s">
        <v>1358</v>
      </c>
      <c r="B396" s="18" t="s">
        <v>1359</v>
      </c>
      <c r="C396" s="21" t="s">
        <v>762</v>
      </c>
      <c r="D396" s="21" t="s">
        <v>224</v>
      </c>
      <c r="E396" s="21">
        <v>102</v>
      </c>
      <c r="F396" s="21">
        <v>115</v>
      </c>
      <c r="G396" s="178">
        <v>113</v>
      </c>
      <c r="H396" s="47">
        <f>G396/F396*100-100</f>
        <v>-1.7391304347826093</v>
      </c>
      <c r="I396" s="23"/>
      <c r="J396" s="3"/>
    </row>
    <row r="397" spans="1:10" ht="18" customHeight="1">
      <c r="A397" s="413" t="s">
        <v>827</v>
      </c>
      <c r="B397" s="413"/>
      <c r="C397" s="413"/>
      <c r="D397" s="413"/>
      <c r="E397" s="413"/>
      <c r="F397" s="413"/>
      <c r="G397" s="413"/>
      <c r="H397" s="413"/>
      <c r="I397" s="413"/>
      <c r="J397" s="3"/>
    </row>
    <row r="398" spans="1:10" ht="110.25">
      <c r="A398" s="22" t="s">
        <v>1360</v>
      </c>
      <c r="B398" s="18" t="s">
        <v>1361</v>
      </c>
      <c r="C398" s="21" t="s">
        <v>762</v>
      </c>
      <c r="D398" s="21" t="s">
        <v>224</v>
      </c>
      <c r="E398" s="21">
        <v>39</v>
      </c>
      <c r="F398" s="21">
        <v>39</v>
      </c>
      <c r="G398" s="21">
        <v>37</v>
      </c>
      <c r="H398" s="47">
        <f>G398/F398*100-100</f>
        <v>-5.128205128205138</v>
      </c>
      <c r="I398" s="23" t="s">
        <v>828</v>
      </c>
      <c r="J398" s="3"/>
    </row>
    <row r="399" spans="1:10" ht="18" customHeight="1">
      <c r="A399" s="413" t="s">
        <v>829</v>
      </c>
      <c r="B399" s="413"/>
      <c r="C399" s="413"/>
      <c r="D399" s="413"/>
      <c r="E399" s="413"/>
      <c r="F399" s="413"/>
      <c r="G399" s="413"/>
      <c r="H399" s="413"/>
      <c r="I399" s="413"/>
      <c r="J399" s="3"/>
    </row>
    <row r="400" spans="1:10" ht="236.25">
      <c r="A400" s="22"/>
      <c r="B400" s="21" t="s">
        <v>830</v>
      </c>
      <c r="C400" s="21" t="s">
        <v>762</v>
      </c>
      <c r="D400" s="21" t="s">
        <v>831</v>
      </c>
      <c r="E400" s="21">
        <v>100</v>
      </c>
      <c r="F400" s="21">
        <v>100</v>
      </c>
      <c r="G400" s="21">
        <v>100</v>
      </c>
      <c r="H400" s="21">
        <f>G400/F400*100-100</f>
        <v>0</v>
      </c>
      <c r="I400" s="21"/>
      <c r="J400" s="3"/>
    </row>
    <row r="401" spans="1:10" ht="18" customHeight="1">
      <c r="A401" s="413" t="s">
        <v>832</v>
      </c>
      <c r="B401" s="413"/>
      <c r="C401" s="413"/>
      <c r="D401" s="413"/>
      <c r="E401" s="413"/>
      <c r="F401" s="413"/>
      <c r="G401" s="413"/>
      <c r="H401" s="413"/>
      <c r="I401" s="413"/>
      <c r="J401" s="3"/>
    </row>
    <row r="402" spans="1:10" ht="110.25">
      <c r="A402" s="22"/>
      <c r="B402" s="21" t="s">
        <v>833</v>
      </c>
      <c r="C402" s="21" t="s">
        <v>762</v>
      </c>
      <c r="D402" s="21" t="s">
        <v>224</v>
      </c>
      <c r="E402" s="21">
        <v>127</v>
      </c>
      <c r="F402" s="21">
        <v>130</v>
      </c>
      <c r="G402" s="21">
        <v>128</v>
      </c>
      <c r="H402" s="47">
        <f>G402/F402*100-100</f>
        <v>-1.538461538461533</v>
      </c>
      <c r="I402" s="23"/>
      <c r="J402" s="3"/>
    </row>
    <row r="403" spans="1:10" ht="32.25" customHeight="1">
      <c r="A403" s="413" t="s">
        <v>834</v>
      </c>
      <c r="B403" s="413"/>
      <c r="C403" s="413"/>
      <c r="D403" s="413"/>
      <c r="E403" s="413"/>
      <c r="F403" s="413"/>
      <c r="G403" s="413"/>
      <c r="H403" s="413"/>
      <c r="I403" s="413"/>
      <c r="J403" s="3"/>
    </row>
    <row r="404" spans="1:10" ht="141.75">
      <c r="A404" s="22" t="s">
        <v>1362</v>
      </c>
      <c r="B404" s="18" t="s">
        <v>1363</v>
      </c>
      <c r="C404" s="21" t="s">
        <v>762</v>
      </c>
      <c r="D404" s="21" t="s">
        <v>224</v>
      </c>
      <c r="E404" s="21"/>
      <c r="F404" s="21">
        <v>2261</v>
      </c>
      <c r="G404" s="21">
        <v>2261</v>
      </c>
      <c r="H404" s="47">
        <f>G404/F404*100-100</f>
        <v>0</v>
      </c>
      <c r="I404" s="21"/>
      <c r="J404" s="3"/>
    </row>
    <row r="405" spans="1:10" ht="18" customHeight="1">
      <c r="A405" s="413" t="s">
        <v>835</v>
      </c>
      <c r="B405" s="413"/>
      <c r="C405" s="413"/>
      <c r="D405" s="413"/>
      <c r="E405" s="413"/>
      <c r="F405" s="413"/>
      <c r="G405" s="413"/>
      <c r="H405" s="413"/>
      <c r="I405" s="413"/>
      <c r="J405" s="3"/>
    </row>
    <row r="406" spans="1:10" ht="94.5">
      <c r="A406" s="22"/>
      <c r="B406" s="21" t="s">
        <v>836</v>
      </c>
      <c r="C406" s="21" t="s">
        <v>762</v>
      </c>
      <c r="D406" s="21" t="s">
        <v>224</v>
      </c>
      <c r="E406" s="21">
        <v>50</v>
      </c>
      <c r="F406" s="21">
        <v>60</v>
      </c>
      <c r="G406" s="21">
        <v>60</v>
      </c>
      <c r="H406" s="21">
        <f>G406/F406*100-100</f>
        <v>0</v>
      </c>
      <c r="I406" s="21"/>
      <c r="J406" s="3"/>
    </row>
    <row r="407" spans="1:10" ht="43.5" customHeight="1">
      <c r="A407" s="413" t="s">
        <v>837</v>
      </c>
      <c r="B407" s="413"/>
      <c r="C407" s="413"/>
      <c r="D407" s="413"/>
      <c r="E407" s="413"/>
      <c r="F407" s="413"/>
      <c r="G407" s="413"/>
      <c r="H407" s="413"/>
      <c r="I407" s="413"/>
      <c r="J407" s="3"/>
    </row>
    <row r="408" spans="1:10" ht="173.25">
      <c r="A408" s="22" t="s">
        <v>1364</v>
      </c>
      <c r="B408" s="18" t="s">
        <v>1365</v>
      </c>
      <c r="C408" s="21" t="s">
        <v>762</v>
      </c>
      <c r="D408" s="21" t="s">
        <v>224</v>
      </c>
      <c r="E408" s="21">
        <v>100</v>
      </c>
      <c r="F408" s="21">
        <v>100</v>
      </c>
      <c r="G408" s="21">
        <v>100</v>
      </c>
      <c r="H408" s="21">
        <f>G408/F408*100-100</f>
        <v>0</v>
      </c>
      <c r="I408" s="21"/>
      <c r="J408" s="3"/>
    </row>
    <row r="409" spans="1:10" ht="36.75" customHeight="1">
      <c r="A409" s="413" t="s">
        <v>838</v>
      </c>
      <c r="B409" s="413"/>
      <c r="C409" s="413"/>
      <c r="D409" s="413"/>
      <c r="E409" s="413"/>
      <c r="F409" s="413"/>
      <c r="G409" s="413"/>
      <c r="H409" s="413"/>
      <c r="I409" s="413"/>
      <c r="J409" s="3"/>
    </row>
    <row r="410" spans="1:10" ht="78.75">
      <c r="A410" s="22" t="s">
        <v>1366</v>
      </c>
      <c r="B410" s="18" t="s">
        <v>1367</v>
      </c>
      <c r="C410" s="21" t="s">
        <v>762</v>
      </c>
      <c r="D410" s="21" t="s">
        <v>224</v>
      </c>
      <c r="E410" s="178"/>
      <c r="F410" s="21">
        <v>234</v>
      </c>
      <c r="G410" s="178">
        <v>238</v>
      </c>
      <c r="H410" s="47">
        <f>G410/F410*100-100</f>
        <v>1.7094017094017033</v>
      </c>
      <c r="I410" s="21" t="s">
        <v>839</v>
      </c>
      <c r="J410" s="3"/>
    </row>
    <row r="411" spans="1:10" ht="55.5" customHeight="1">
      <c r="A411" s="413" t="s">
        <v>840</v>
      </c>
      <c r="B411" s="413"/>
      <c r="C411" s="413"/>
      <c r="D411" s="413"/>
      <c r="E411" s="413"/>
      <c r="F411" s="413"/>
      <c r="G411" s="413"/>
      <c r="H411" s="413"/>
      <c r="I411" s="413"/>
      <c r="J411" s="3"/>
    </row>
    <row r="412" spans="1:10" ht="94.5">
      <c r="A412" s="22" t="s">
        <v>1368</v>
      </c>
      <c r="B412" s="18" t="s">
        <v>1369</v>
      </c>
      <c r="C412" s="21" t="s">
        <v>762</v>
      </c>
      <c r="D412" s="21" t="s">
        <v>841</v>
      </c>
      <c r="E412" s="178"/>
      <c r="F412" s="21">
        <v>132</v>
      </c>
      <c r="G412" s="178">
        <v>96</v>
      </c>
      <c r="H412" s="47">
        <f>G412/F412*100-100</f>
        <v>-27.272727272727266</v>
      </c>
      <c r="I412" s="178" t="s">
        <v>842</v>
      </c>
      <c r="J412" s="3"/>
    </row>
    <row r="413" spans="1:10" ht="49.5" customHeight="1">
      <c r="A413" s="469" t="s">
        <v>843</v>
      </c>
      <c r="B413" s="469"/>
      <c r="C413" s="469"/>
      <c r="D413" s="469"/>
      <c r="E413" s="469"/>
      <c r="F413" s="469"/>
      <c r="G413" s="469"/>
      <c r="H413" s="469"/>
      <c r="I413" s="469"/>
      <c r="J413" s="3"/>
    </row>
    <row r="414" spans="1:10" ht="189">
      <c r="A414" s="22" t="s">
        <v>1370</v>
      </c>
      <c r="B414" s="18" t="s">
        <v>1371</v>
      </c>
      <c r="C414" s="21" t="s">
        <v>762</v>
      </c>
      <c r="D414" s="21" t="s">
        <v>224</v>
      </c>
      <c r="E414" s="21">
        <v>54</v>
      </c>
      <c r="F414" s="21">
        <v>0</v>
      </c>
      <c r="G414" s="21">
        <v>0</v>
      </c>
      <c r="H414" s="151" t="e">
        <f>G414/F414*100-100</f>
        <v>#DIV/0!</v>
      </c>
      <c r="I414" s="21"/>
      <c r="J414" s="3"/>
    </row>
    <row r="415" spans="1:10" ht="40.5" customHeight="1">
      <c r="A415" s="413" t="s">
        <v>844</v>
      </c>
      <c r="B415" s="413"/>
      <c r="C415" s="413"/>
      <c r="D415" s="413"/>
      <c r="E415" s="413"/>
      <c r="F415" s="413"/>
      <c r="G415" s="413"/>
      <c r="H415" s="413"/>
      <c r="I415" s="413"/>
      <c r="J415" s="3"/>
    </row>
    <row r="416" spans="1:10" ht="110.25">
      <c r="A416" s="22" t="s">
        <v>1372</v>
      </c>
      <c r="B416" s="18" t="s">
        <v>1373</v>
      </c>
      <c r="C416" s="21" t="s">
        <v>762</v>
      </c>
      <c r="D416" s="21" t="s">
        <v>224</v>
      </c>
      <c r="E416" s="21">
        <v>2</v>
      </c>
      <c r="F416" s="21">
        <v>0</v>
      </c>
      <c r="G416" s="21">
        <v>0</v>
      </c>
      <c r="H416" s="152" t="e">
        <f>G416/F416*100-100</f>
        <v>#DIV/0!</v>
      </c>
      <c r="I416" s="21"/>
      <c r="J416" s="3"/>
    </row>
    <row r="417" spans="1:10" ht="41.25" customHeight="1">
      <c r="A417" s="419" t="s">
        <v>845</v>
      </c>
      <c r="B417" s="419"/>
      <c r="C417" s="419"/>
      <c r="D417" s="419"/>
      <c r="E417" s="419"/>
      <c r="F417" s="419"/>
      <c r="G417" s="419"/>
      <c r="H417" s="419"/>
      <c r="I417" s="419"/>
      <c r="J417" s="3"/>
    </row>
    <row r="418" spans="1:10" ht="141.75">
      <c r="A418" s="58" t="s">
        <v>5</v>
      </c>
      <c r="B418" s="18" t="s">
        <v>1374</v>
      </c>
      <c r="C418" s="21" t="s">
        <v>762</v>
      </c>
      <c r="D418" s="21" t="s">
        <v>846</v>
      </c>
      <c r="E418" s="21">
        <v>945.541</v>
      </c>
      <c r="F418" s="21">
        <v>945.47</v>
      </c>
      <c r="G418" s="21">
        <f>G422</f>
        <v>764.19</v>
      </c>
      <c r="H418" s="47">
        <f>G418/F418*100-100</f>
        <v>-19.173532740330202</v>
      </c>
      <c r="I418" s="21" t="s">
        <v>764</v>
      </c>
      <c r="J418" s="3"/>
    </row>
    <row r="419" spans="1:10" ht="94.5">
      <c r="A419" s="22" t="s">
        <v>526</v>
      </c>
      <c r="B419" s="18" t="s">
        <v>1375</v>
      </c>
      <c r="C419" s="21" t="s">
        <v>762</v>
      </c>
      <c r="D419" s="21" t="s">
        <v>831</v>
      </c>
      <c r="E419" s="21">
        <v>60.5</v>
      </c>
      <c r="F419" s="21">
        <v>68.5</v>
      </c>
      <c r="G419" s="178">
        <f>G424</f>
        <v>68.6</v>
      </c>
      <c r="H419" s="47">
        <f>G419/F419*100-100</f>
        <v>0.1459854014598534</v>
      </c>
      <c r="I419" s="21" t="s">
        <v>765</v>
      </c>
      <c r="J419" s="3"/>
    </row>
    <row r="420" spans="1:10" ht="33.75" customHeight="1">
      <c r="A420" s="419" t="s">
        <v>847</v>
      </c>
      <c r="B420" s="419"/>
      <c r="C420" s="419"/>
      <c r="D420" s="419"/>
      <c r="E420" s="419"/>
      <c r="F420" s="419"/>
      <c r="G420" s="419"/>
      <c r="H420" s="419"/>
      <c r="I420" s="419"/>
      <c r="J420" s="3"/>
    </row>
    <row r="421" spans="1:10" ht="32.25" customHeight="1">
      <c r="A421" s="413" t="s">
        <v>848</v>
      </c>
      <c r="B421" s="413"/>
      <c r="C421" s="413"/>
      <c r="D421" s="413"/>
      <c r="E421" s="413"/>
      <c r="F421" s="413"/>
      <c r="G421" s="413"/>
      <c r="H421" s="413"/>
      <c r="I421" s="413"/>
      <c r="J421" s="3"/>
    </row>
    <row r="422" spans="1:10" ht="141.75">
      <c r="A422" s="21" t="s">
        <v>531</v>
      </c>
      <c r="B422" s="18" t="s">
        <v>1376</v>
      </c>
      <c r="C422" s="21" t="s">
        <v>762</v>
      </c>
      <c r="D422" s="21" t="s">
        <v>846</v>
      </c>
      <c r="E422" s="21">
        <v>945.541</v>
      </c>
      <c r="F422" s="21">
        <v>945.47</v>
      </c>
      <c r="G422" s="178">
        <v>764.19</v>
      </c>
      <c r="H422" s="47">
        <f>G422/F422*100-100</f>
        <v>-19.173532740330202</v>
      </c>
      <c r="I422" s="21" t="s">
        <v>764</v>
      </c>
      <c r="J422" s="3"/>
    </row>
    <row r="423" spans="1:10" ht="95.25" customHeight="1">
      <c r="A423" s="21" t="s">
        <v>532</v>
      </c>
      <c r="B423" s="18" t="s">
        <v>1377</v>
      </c>
      <c r="C423" s="21" t="s">
        <v>762</v>
      </c>
      <c r="D423" s="21" t="s">
        <v>831</v>
      </c>
      <c r="E423" s="21">
        <v>90</v>
      </c>
      <c r="F423" s="21">
        <v>90</v>
      </c>
      <c r="G423" s="178">
        <v>88</v>
      </c>
      <c r="H423" s="47">
        <f>G423/F423*100-100</f>
        <v>-2.2222222222222285</v>
      </c>
      <c r="I423" s="21" t="s">
        <v>849</v>
      </c>
      <c r="J423" s="3"/>
    </row>
    <row r="424" spans="1:10" ht="78.75">
      <c r="A424" s="22" t="s">
        <v>1378</v>
      </c>
      <c r="B424" s="18" t="s">
        <v>1379</v>
      </c>
      <c r="C424" s="21" t="s">
        <v>762</v>
      </c>
      <c r="D424" s="21" t="s">
        <v>831</v>
      </c>
      <c r="E424" s="21">
        <v>60.5</v>
      </c>
      <c r="F424" s="21">
        <v>68.5</v>
      </c>
      <c r="G424" s="178">
        <v>68.6</v>
      </c>
      <c r="H424" s="47">
        <f>G424/F424*100-100</f>
        <v>0.1459854014598534</v>
      </c>
      <c r="I424" s="21" t="s">
        <v>765</v>
      </c>
      <c r="J424" s="3"/>
    </row>
    <row r="425" spans="1:10" ht="19.5" customHeight="1">
      <c r="A425" s="419" t="s">
        <v>850</v>
      </c>
      <c r="B425" s="419"/>
      <c r="C425" s="419"/>
      <c r="D425" s="419"/>
      <c r="E425" s="419"/>
      <c r="F425" s="419"/>
      <c r="G425" s="419"/>
      <c r="H425" s="419"/>
      <c r="I425" s="419"/>
      <c r="J425" s="3"/>
    </row>
    <row r="426" spans="1:10" ht="78.75">
      <c r="A426" s="58" t="s">
        <v>125</v>
      </c>
      <c r="B426" s="18" t="s">
        <v>1380</v>
      </c>
      <c r="C426" s="21" t="s">
        <v>766</v>
      </c>
      <c r="D426" s="21" t="s">
        <v>771</v>
      </c>
      <c r="E426" s="21">
        <v>0.82</v>
      </c>
      <c r="F426" s="21">
        <v>0.9</v>
      </c>
      <c r="G426" s="21">
        <f>G431</f>
        <v>0.78</v>
      </c>
      <c r="H426" s="47">
        <f>G426/F426*100-100</f>
        <v>-13.333333333333329</v>
      </c>
      <c r="I426" s="23" t="s">
        <v>767</v>
      </c>
      <c r="J426" s="3"/>
    </row>
    <row r="427" spans="1:10" ht="110.25">
      <c r="A427" s="58" t="s">
        <v>756</v>
      </c>
      <c r="B427" s="18" t="s">
        <v>1381</v>
      </c>
      <c r="C427" s="21" t="s">
        <v>762</v>
      </c>
      <c r="D427" s="21" t="s">
        <v>771</v>
      </c>
      <c r="E427" s="21">
        <v>79</v>
      </c>
      <c r="F427" s="21">
        <v>81</v>
      </c>
      <c r="G427" s="21">
        <f>G432</f>
        <v>81.7</v>
      </c>
      <c r="H427" s="47">
        <f>G427/F427*100-100</f>
        <v>0.8641975308642031</v>
      </c>
      <c r="I427" s="58"/>
      <c r="J427" s="3"/>
    </row>
    <row r="428" spans="1:10" ht="126">
      <c r="A428" s="22" t="s">
        <v>1158</v>
      </c>
      <c r="B428" s="18" t="s">
        <v>1382</v>
      </c>
      <c r="C428" s="21" t="s">
        <v>762</v>
      </c>
      <c r="D428" s="21" t="s">
        <v>771</v>
      </c>
      <c r="E428" s="21">
        <v>50</v>
      </c>
      <c r="F428" s="21">
        <v>52</v>
      </c>
      <c r="G428" s="178">
        <f>G446</f>
        <v>52</v>
      </c>
      <c r="H428" s="47">
        <f>G428/F428*100-100</f>
        <v>0</v>
      </c>
      <c r="I428" s="21"/>
      <c r="J428" s="3"/>
    </row>
    <row r="429" spans="1:10" ht="33.75" customHeight="1">
      <c r="A429" s="413" t="s">
        <v>851</v>
      </c>
      <c r="B429" s="413"/>
      <c r="C429" s="413"/>
      <c r="D429" s="413"/>
      <c r="E429" s="413"/>
      <c r="F429" s="413"/>
      <c r="G429" s="413"/>
      <c r="H429" s="413"/>
      <c r="I429" s="413"/>
      <c r="J429" s="3"/>
    </row>
    <row r="430" spans="1:10" ht="33" customHeight="1">
      <c r="A430" s="413" t="s">
        <v>852</v>
      </c>
      <c r="B430" s="413"/>
      <c r="C430" s="413"/>
      <c r="D430" s="413"/>
      <c r="E430" s="413"/>
      <c r="F430" s="413"/>
      <c r="G430" s="413"/>
      <c r="H430" s="413"/>
      <c r="I430" s="413"/>
      <c r="J430" s="3"/>
    </row>
    <row r="431" spans="1:10" ht="126">
      <c r="A431" s="21" t="s">
        <v>535</v>
      </c>
      <c r="B431" s="18" t="s">
        <v>1383</v>
      </c>
      <c r="C431" s="21" t="s">
        <v>766</v>
      </c>
      <c r="D431" s="21" t="s">
        <v>771</v>
      </c>
      <c r="E431" s="21">
        <v>0.82</v>
      </c>
      <c r="F431" s="21">
        <v>0.9</v>
      </c>
      <c r="G431" s="178">
        <v>0.78</v>
      </c>
      <c r="H431" s="47">
        <f>G431/F431*100-100</f>
        <v>-13.333333333333329</v>
      </c>
      <c r="I431" s="23" t="s">
        <v>767</v>
      </c>
      <c r="J431" s="3"/>
    </row>
    <row r="432" spans="1:10" ht="126">
      <c r="A432" s="22" t="s">
        <v>539</v>
      </c>
      <c r="B432" s="18" t="s">
        <v>1384</v>
      </c>
      <c r="C432" s="21" t="s">
        <v>762</v>
      </c>
      <c r="D432" s="21" t="s">
        <v>771</v>
      </c>
      <c r="E432" s="21">
        <v>79</v>
      </c>
      <c r="F432" s="21">
        <v>81</v>
      </c>
      <c r="G432" s="178">
        <v>81.7</v>
      </c>
      <c r="H432" s="47">
        <f>G432/F432*100-100</f>
        <v>0.8641975308642031</v>
      </c>
      <c r="I432" s="21"/>
      <c r="J432" s="3"/>
    </row>
    <row r="433" spans="1:10" ht="36.75" customHeight="1">
      <c r="A433" s="413" t="s">
        <v>853</v>
      </c>
      <c r="B433" s="413"/>
      <c r="C433" s="413"/>
      <c r="D433" s="413"/>
      <c r="E433" s="413"/>
      <c r="F433" s="413"/>
      <c r="G433" s="413"/>
      <c r="H433" s="413"/>
      <c r="I433" s="413"/>
      <c r="J433" s="3"/>
    </row>
    <row r="434" spans="1:10" ht="234" customHeight="1">
      <c r="A434" s="22" t="s">
        <v>1385</v>
      </c>
      <c r="B434" s="18" t="s">
        <v>1386</v>
      </c>
      <c r="C434" s="21" t="s">
        <v>762</v>
      </c>
      <c r="D434" s="21" t="s">
        <v>854</v>
      </c>
      <c r="E434" s="21">
        <v>15</v>
      </c>
      <c r="F434" s="21">
        <v>25</v>
      </c>
      <c r="G434" s="178">
        <v>10</v>
      </c>
      <c r="H434" s="21">
        <f>G434/F434*100-100</f>
        <v>-60</v>
      </c>
      <c r="I434" s="21" t="s">
        <v>855</v>
      </c>
      <c r="J434" s="3"/>
    </row>
    <row r="435" spans="1:10" ht="15.75">
      <c r="A435" s="413" t="s">
        <v>856</v>
      </c>
      <c r="B435" s="413"/>
      <c r="C435" s="413"/>
      <c r="D435" s="413"/>
      <c r="E435" s="413"/>
      <c r="F435" s="413"/>
      <c r="G435" s="413"/>
      <c r="H435" s="413"/>
      <c r="I435" s="413"/>
      <c r="J435" s="3"/>
    </row>
    <row r="436" spans="1:10" ht="144" customHeight="1">
      <c r="A436" s="22"/>
      <c r="B436" s="21" t="s">
        <v>857</v>
      </c>
      <c r="C436" s="21" t="s">
        <v>762</v>
      </c>
      <c r="D436" s="21" t="s">
        <v>854</v>
      </c>
      <c r="E436" s="21">
        <v>42</v>
      </c>
      <c r="F436" s="21">
        <v>45</v>
      </c>
      <c r="G436" s="178">
        <v>43</v>
      </c>
      <c r="H436" s="47">
        <f>G436/F436*100-100</f>
        <v>-4.444444444444443</v>
      </c>
      <c r="I436" s="21"/>
      <c r="J436" s="3"/>
    </row>
    <row r="437" spans="1:10" ht="36" customHeight="1">
      <c r="A437" s="413" t="s">
        <v>858</v>
      </c>
      <c r="B437" s="413"/>
      <c r="C437" s="413"/>
      <c r="D437" s="413"/>
      <c r="E437" s="413"/>
      <c r="F437" s="413"/>
      <c r="G437" s="413"/>
      <c r="H437" s="413"/>
      <c r="I437" s="413"/>
      <c r="J437" s="3"/>
    </row>
    <row r="438" spans="1:10" ht="252" customHeight="1">
      <c r="A438" s="22" t="s">
        <v>1387</v>
      </c>
      <c r="B438" s="18" t="s">
        <v>1388</v>
      </c>
      <c r="C438" s="21" t="s">
        <v>762</v>
      </c>
      <c r="D438" s="21" t="s">
        <v>854</v>
      </c>
      <c r="E438" s="21">
        <v>105</v>
      </c>
      <c r="F438" s="21">
        <v>138</v>
      </c>
      <c r="G438" s="178">
        <v>99</v>
      </c>
      <c r="H438" s="47">
        <f>G438/F438*100-100</f>
        <v>-28.26086956521739</v>
      </c>
      <c r="I438" s="21" t="s">
        <v>859</v>
      </c>
      <c r="J438" s="3"/>
    </row>
    <row r="439" spans="1:10" ht="36" customHeight="1">
      <c r="A439" s="413" t="s">
        <v>860</v>
      </c>
      <c r="B439" s="413"/>
      <c r="C439" s="413"/>
      <c r="D439" s="413"/>
      <c r="E439" s="413"/>
      <c r="F439" s="413"/>
      <c r="G439" s="413"/>
      <c r="H439" s="413"/>
      <c r="I439" s="413"/>
      <c r="J439" s="3"/>
    </row>
    <row r="440" spans="1:10" ht="195" customHeight="1">
      <c r="A440" s="22" t="s">
        <v>1389</v>
      </c>
      <c r="B440" s="18" t="s">
        <v>1390</v>
      </c>
      <c r="C440" s="21" t="s">
        <v>762</v>
      </c>
      <c r="D440" s="21" t="s">
        <v>854</v>
      </c>
      <c r="E440" s="21">
        <v>33</v>
      </c>
      <c r="F440" s="21">
        <v>40</v>
      </c>
      <c r="G440" s="178">
        <v>34</v>
      </c>
      <c r="H440" s="21">
        <f>G440/F440*100-100</f>
        <v>-15</v>
      </c>
      <c r="I440" s="21" t="s">
        <v>861</v>
      </c>
      <c r="J440" s="3"/>
    </row>
    <row r="441" spans="1:10" ht="38.25" customHeight="1">
      <c r="A441" s="413" t="s">
        <v>862</v>
      </c>
      <c r="B441" s="413"/>
      <c r="C441" s="413"/>
      <c r="D441" s="413"/>
      <c r="E441" s="413"/>
      <c r="F441" s="413"/>
      <c r="G441" s="413"/>
      <c r="H441" s="413"/>
      <c r="I441" s="413"/>
      <c r="J441" s="3"/>
    </row>
    <row r="442" spans="1:10" ht="40.5" customHeight="1">
      <c r="A442" s="439" t="s">
        <v>863</v>
      </c>
      <c r="B442" s="439"/>
      <c r="C442" s="439"/>
      <c r="D442" s="439"/>
      <c r="E442" s="439"/>
      <c r="F442" s="439"/>
      <c r="G442" s="439"/>
      <c r="H442" s="439"/>
      <c r="I442" s="439"/>
      <c r="J442" s="3"/>
    </row>
    <row r="443" spans="1:10" ht="189">
      <c r="A443" s="150" t="s">
        <v>1391</v>
      </c>
      <c r="B443" s="148" t="s">
        <v>1392</v>
      </c>
      <c r="C443" s="23" t="s">
        <v>762</v>
      </c>
      <c r="D443" s="23" t="s">
        <v>854</v>
      </c>
      <c r="E443" s="23">
        <v>4851</v>
      </c>
      <c r="F443" s="23">
        <v>4900</v>
      </c>
      <c r="G443" s="178">
        <v>4908</v>
      </c>
      <c r="H443" s="47">
        <f>G443/F443*100-100</f>
        <v>0.1632653061224545</v>
      </c>
      <c r="I443" s="23" t="s">
        <v>864</v>
      </c>
      <c r="J443" s="3"/>
    </row>
    <row r="444" spans="1:10" ht="30" customHeight="1">
      <c r="A444" s="413" t="s">
        <v>865</v>
      </c>
      <c r="B444" s="413"/>
      <c r="C444" s="413"/>
      <c r="D444" s="413"/>
      <c r="E444" s="413"/>
      <c r="F444" s="413"/>
      <c r="G444" s="413"/>
      <c r="H444" s="413"/>
      <c r="I444" s="413"/>
      <c r="J444" s="3"/>
    </row>
    <row r="445" spans="1:10" ht="39" customHeight="1">
      <c r="A445" s="413" t="s">
        <v>866</v>
      </c>
      <c r="B445" s="413"/>
      <c r="C445" s="413"/>
      <c r="D445" s="413"/>
      <c r="E445" s="413"/>
      <c r="F445" s="413"/>
      <c r="G445" s="413"/>
      <c r="H445" s="413"/>
      <c r="I445" s="413"/>
      <c r="J445" s="3"/>
    </row>
    <row r="446" spans="1:10" ht="126">
      <c r="A446" s="22" t="s">
        <v>1393</v>
      </c>
      <c r="B446" s="18" t="s">
        <v>1394</v>
      </c>
      <c r="C446" s="21" t="s">
        <v>762</v>
      </c>
      <c r="D446" s="21" t="s">
        <v>771</v>
      </c>
      <c r="E446" s="21">
        <v>50</v>
      </c>
      <c r="F446" s="21">
        <v>52</v>
      </c>
      <c r="G446" s="178">
        <v>52</v>
      </c>
      <c r="H446" s="47">
        <f>G446/F446*100-100</f>
        <v>0</v>
      </c>
      <c r="I446" s="21"/>
      <c r="J446" s="3"/>
    </row>
    <row r="447" spans="1:10" ht="15.75">
      <c r="A447" s="413" t="s">
        <v>867</v>
      </c>
      <c r="B447" s="413"/>
      <c r="C447" s="413"/>
      <c r="D447" s="413"/>
      <c r="E447" s="413"/>
      <c r="F447" s="413"/>
      <c r="G447" s="413"/>
      <c r="H447" s="413"/>
      <c r="I447" s="413"/>
      <c r="J447" s="3"/>
    </row>
    <row r="448" spans="1:10" ht="126" customHeight="1">
      <c r="A448" s="22" t="s">
        <v>1395</v>
      </c>
      <c r="B448" s="18" t="s">
        <v>1396</v>
      </c>
      <c r="C448" s="21" t="s">
        <v>762</v>
      </c>
      <c r="D448" s="21" t="s">
        <v>868</v>
      </c>
      <c r="E448" s="22" t="s">
        <v>869</v>
      </c>
      <c r="F448" s="22" t="s">
        <v>870</v>
      </c>
      <c r="G448" s="22" t="s">
        <v>870</v>
      </c>
      <c r="H448" s="151" t="e">
        <f>G448/F448*100-100</f>
        <v>#DIV/0!</v>
      </c>
      <c r="I448" s="21" t="s">
        <v>871</v>
      </c>
      <c r="J448" s="3"/>
    </row>
    <row r="449" spans="1:10" ht="79.5" customHeight="1">
      <c r="A449" s="413" t="s">
        <v>872</v>
      </c>
      <c r="B449" s="413"/>
      <c r="C449" s="413"/>
      <c r="D449" s="413"/>
      <c r="E449" s="413"/>
      <c r="F449" s="413"/>
      <c r="G449" s="413"/>
      <c r="H449" s="413"/>
      <c r="I449" s="413"/>
      <c r="J449" s="3"/>
    </row>
    <row r="450" spans="1:10" ht="162" customHeight="1">
      <c r="A450" s="22" t="s">
        <v>1397</v>
      </c>
      <c r="B450" s="18" t="s">
        <v>1398</v>
      </c>
      <c r="C450" s="21" t="s">
        <v>762</v>
      </c>
      <c r="D450" s="21" t="s">
        <v>854</v>
      </c>
      <c r="E450" s="21">
        <v>8</v>
      </c>
      <c r="F450" s="21">
        <v>7</v>
      </c>
      <c r="G450" s="21">
        <v>6</v>
      </c>
      <c r="H450" s="47">
        <f>G450/F450*100-100</f>
        <v>-14.285714285714292</v>
      </c>
      <c r="I450" s="23" t="s">
        <v>873</v>
      </c>
      <c r="J450" s="3"/>
    </row>
    <row r="451" spans="1:10" ht="15.75">
      <c r="A451" s="413" t="s">
        <v>874</v>
      </c>
      <c r="B451" s="413"/>
      <c r="C451" s="413"/>
      <c r="D451" s="413"/>
      <c r="E451" s="413"/>
      <c r="F451" s="413"/>
      <c r="G451" s="413"/>
      <c r="H451" s="413"/>
      <c r="I451" s="413"/>
      <c r="J451" s="3"/>
    </row>
    <row r="452" spans="1:10" ht="144" customHeight="1">
      <c r="A452" s="22" t="s">
        <v>1399</v>
      </c>
      <c r="B452" s="18" t="s">
        <v>1400</v>
      </c>
      <c r="C452" s="21" t="s">
        <v>762</v>
      </c>
      <c r="D452" s="21" t="s">
        <v>854</v>
      </c>
      <c r="E452" s="21">
        <v>510</v>
      </c>
      <c r="F452" s="21">
        <v>330</v>
      </c>
      <c r="G452" s="178">
        <v>330</v>
      </c>
      <c r="H452" s="47">
        <f>G452/F452*100-100</f>
        <v>0</v>
      </c>
      <c r="I452" s="21"/>
      <c r="J452" s="3"/>
    </row>
    <row r="453" spans="1:10" ht="15.75">
      <c r="A453" s="413" t="s">
        <v>875</v>
      </c>
      <c r="B453" s="413"/>
      <c r="C453" s="413"/>
      <c r="D453" s="413"/>
      <c r="E453" s="413"/>
      <c r="F453" s="413"/>
      <c r="G453" s="413"/>
      <c r="H453" s="413"/>
      <c r="I453" s="413"/>
      <c r="J453" s="3"/>
    </row>
    <row r="454" spans="1:10" ht="93" customHeight="1">
      <c r="A454" s="22" t="s">
        <v>1401</v>
      </c>
      <c r="B454" s="18" t="s">
        <v>1402</v>
      </c>
      <c r="C454" s="21" t="s">
        <v>762</v>
      </c>
      <c r="D454" s="21" t="s">
        <v>854</v>
      </c>
      <c r="E454" s="21">
        <v>50</v>
      </c>
      <c r="F454" s="21">
        <v>60</v>
      </c>
      <c r="G454" s="21">
        <v>60</v>
      </c>
      <c r="H454" s="47">
        <f>G454/F454*100-100</f>
        <v>0</v>
      </c>
      <c r="I454" s="21" t="s">
        <v>876</v>
      </c>
      <c r="J454" s="3"/>
    </row>
    <row r="455" spans="1:10" ht="15.75">
      <c r="A455" s="413" t="s">
        <v>877</v>
      </c>
      <c r="B455" s="413"/>
      <c r="C455" s="413"/>
      <c r="D455" s="413"/>
      <c r="E455" s="413"/>
      <c r="F455" s="413"/>
      <c r="G455" s="413"/>
      <c r="H455" s="413"/>
      <c r="I455" s="413"/>
      <c r="J455" s="3"/>
    </row>
    <row r="456" spans="1:10" ht="99.75" customHeight="1">
      <c r="A456" s="22" t="s">
        <v>1403</v>
      </c>
      <c r="B456" s="18" t="s">
        <v>1404</v>
      </c>
      <c r="C456" s="21" t="s">
        <v>762</v>
      </c>
      <c r="D456" s="21" t="s">
        <v>878</v>
      </c>
      <c r="E456" s="21">
        <v>43</v>
      </c>
      <c r="F456" s="21">
        <v>0</v>
      </c>
      <c r="G456" s="21">
        <v>0</v>
      </c>
      <c r="H456" s="21"/>
      <c r="I456" s="21" t="s">
        <v>879</v>
      </c>
      <c r="J456" s="3"/>
    </row>
    <row r="457" spans="1:10" ht="104.25" customHeight="1">
      <c r="A457" s="22" t="s">
        <v>1405</v>
      </c>
      <c r="B457" s="271" t="s">
        <v>1406</v>
      </c>
      <c r="C457" s="178" t="s">
        <v>762</v>
      </c>
      <c r="D457" s="178" t="s">
        <v>878</v>
      </c>
      <c r="E457" s="178">
        <v>0</v>
      </c>
      <c r="F457" s="178">
        <v>119</v>
      </c>
      <c r="G457" s="178">
        <v>119</v>
      </c>
      <c r="H457" s="153">
        <f>G457/F457*100-100</f>
        <v>0</v>
      </c>
      <c r="I457" s="178"/>
      <c r="J457" s="3"/>
    </row>
    <row r="458" spans="1:10" ht="15.75">
      <c r="A458" s="419" t="s">
        <v>880</v>
      </c>
      <c r="B458" s="419"/>
      <c r="C458" s="419"/>
      <c r="D458" s="419"/>
      <c r="E458" s="419"/>
      <c r="F458" s="419"/>
      <c r="G458" s="419"/>
      <c r="H458" s="419"/>
      <c r="I458" s="419"/>
      <c r="J458" s="3"/>
    </row>
    <row r="459" spans="1:10" ht="110.25">
      <c r="A459" s="21" t="s">
        <v>128</v>
      </c>
      <c r="B459" s="18" t="s">
        <v>1407</v>
      </c>
      <c r="C459" s="21" t="s">
        <v>762</v>
      </c>
      <c r="D459" s="21" t="s">
        <v>768</v>
      </c>
      <c r="E459" s="21">
        <v>6</v>
      </c>
      <c r="F459" s="21">
        <v>3</v>
      </c>
      <c r="G459" s="178">
        <v>2</v>
      </c>
      <c r="H459" s="47">
        <f>G459/F459*100-100</f>
        <v>-33.33333333333334</v>
      </c>
      <c r="I459" s="23" t="s">
        <v>769</v>
      </c>
      <c r="J459" s="3"/>
    </row>
    <row r="460" spans="1:10" ht="110.25">
      <c r="A460" s="22" t="s">
        <v>1161</v>
      </c>
      <c r="B460" s="21" t="s">
        <v>1408</v>
      </c>
      <c r="C460" s="21" t="s">
        <v>762</v>
      </c>
      <c r="D460" s="21" t="s">
        <v>771</v>
      </c>
      <c r="E460" s="21">
        <v>45</v>
      </c>
      <c r="F460" s="21">
        <v>55</v>
      </c>
      <c r="G460" s="178">
        <v>55</v>
      </c>
      <c r="H460" s="47">
        <f>G460/F460*100-100</f>
        <v>0</v>
      </c>
      <c r="I460" s="21"/>
      <c r="J460" s="3"/>
    </row>
    <row r="461" spans="1:10" ht="36" customHeight="1">
      <c r="A461" s="413" t="s">
        <v>881</v>
      </c>
      <c r="B461" s="413"/>
      <c r="C461" s="413"/>
      <c r="D461" s="413"/>
      <c r="E461" s="413"/>
      <c r="F461" s="413"/>
      <c r="G461" s="413"/>
      <c r="H461" s="413"/>
      <c r="I461" s="413"/>
      <c r="J461" s="3"/>
    </row>
    <row r="462" spans="1:10" ht="42" customHeight="1">
      <c r="A462" s="413" t="s">
        <v>882</v>
      </c>
      <c r="B462" s="413"/>
      <c r="C462" s="413"/>
      <c r="D462" s="413"/>
      <c r="E462" s="413"/>
      <c r="F462" s="413"/>
      <c r="G462" s="413"/>
      <c r="H462" s="413"/>
      <c r="I462" s="413"/>
      <c r="J462" s="3"/>
    </row>
    <row r="463" spans="1:10" ht="110.25">
      <c r="A463" s="22" t="s">
        <v>564</v>
      </c>
      <c r="B463" s="18" t="s">
        <v>1407</v>
      </c>
      <c r="C463" s="21" t="s">
        <v>762</v>
      </c>
      <c r="D463" s="21" t="s">
        <v>768</v>
      </c>
      <c r="E463" s="21">
        <v>3</v>
      </c>
      <c r="F463" s="21">
        <v>2</v>
      </c>
      <c r="G463" s="178">
        <v>2</v>
      </c>
      <c r="H463" s="47">
        <f>G463/F463*100-100</f>
        <v>0</v>
      </c>
      <c r="I463" s="178"/>
      <c r="J463" s="3"/>
    </row>
    <row r="464" spans="1:10" ht="21" customHeight="1">
      <c r="A464" s="439" t="s">
        <v>883</v>
      </c>
      <c r="B464" s="439"/>
      <c r="C464" s="439"/>
      <c r="D464" s="439"/>
      <c r="E464" s="439"/>
      <c r="F464" s="439"/>
      <c r="G464" s="439"/>
      <c r="H464" s="439"/>
      <c r="I464" s="439"/>
      <c r="J464" s="3"/>
    </row>
    <row r="465" spans="1:10" ht="105.75" customHeight="1">
      <c r="A465" s="22" t="s">
        <v>1409</v>
      </c>
      <c r="B465" s="148" t="s">
        <v>1410</v>
      </c>
      <c r="C465" s="21" t="s">
        <v>762</v>
      </c>
      <c r="D465" s="21" t="s">
        <v>768</v>
      </c>
      <c r="E465" s="21">
        <v>1</v>
      </c>
      <c r="F465" s="21">
        <v>1</v>
      </c>
      <c r="G465" s="178">
        <v>0</v>
      </c>
      <c r="H465" s="47">
        <f>G465/F465*100-100</f>
        <v>-100</v>
      </c>
      <c r="I465" s="23" t="s">
        <v>884</v>
      </c>
      <c r="J465" s="3"/>
    </row>
    <row r="466" spans="1:10" ht="28.5" customHeight="1">
      <c r="A466" s="413" t="s">
        <v>885</v>
      </c>
      <c r="B466" s="413"/>
      <c r="C466" s="413"/>
      <c r="D466" s="413"/>
      <c r="E466" s="413"/>
      <c r="F466" s="413"/>
      <c r="G466" s="413"/>
      <c r="H466" s="413"/>
      <c r="I466" s="413"/>
      <c r="J466" s="3"/>
    </row>
    <row r="467" spans="1:10" ht="136.5" customHeight="1">
      <c r="A467" s="22" t="s">
        <v>1411</v>
      </c>
      <c r="B467" s="18" t="s">
        <v>1412</v>
      </c>
      <c r="C467" s="21" t="s">
        <v>762</v>
      </c>
      <c r="D467" s="21" t="s">
        <v>768</v>
      </c>
      <c r="E467" s="21">
        <v>0</v>
      </c>
      <c r="F467" s="21">
        <v>0</v>
      </c>
      <c r="G467" s="21">
        <v>0</v>
      </c>
      <c r="H467" s="152" t="e">
        <f>G467/F467*100-100</f>
        <v>#DIV/0!</v>
      </c>
      <c r="I467" s="21"/>
      <c r="J467" s="3"/>
    </row>
    <row r="468" spans="1:10" ht="18" customHeight="1">
      <c r="A468" s="413" t="s">
        <v>886</v>
      </c>
      <c r="B468" s="413"/>
      <c r="C468" s="413"/>
      <c r="D468" s="413"/>
      <c r="E468" s="413"/>
      <c r="F468" s="413"/>
      <c r="G468" s="413"/>
      <c r="H468" s="413"/>
      <c r="I468" s="413"/>
      <c r="J468" s="3"/>
    </row>
    <row r="469" spans="1:10" ht="82.5" customHeight="1">
      <c r="A469" s="22" t="s">
        <v>1413</v>
      </c>
      <c r="B469" s="18" t="s">
        <v>1414</v>
      </c>
      <c r="C469" s="21" t="s">
        <v>762</v>
      </c>
      <c r="D469" s="21" t="s">
        <v>768</v>
      </c>
      <c r="E469" s="21">
        <v>0</v>
      </c>
      <c r="F469" s="21">
        <v>0</v>
      </c>
      <c r="G469" s="21">
        <v>0</v>
      </c>
      <c r="H469" s="152" t="e">
        <f>G469/F469*100-100</f>
        <v>#DIV/0!</v>
      </c>
      <c r="I469" s="21"/>
      <c r="J469" s="3"/>
    </row>
    <row r="470" spans="1:10" ht="36.75" customHeight="1">
      <c r="A470" s="413" t="s">
        <v>887</v>
      </c>
      <c r="B470" s="413"/>
      <c r="C470" s="413"/>
      <c r="D470" s="413"/>
      <c r="E470" s="413"/>
      <c r="F470" s="413"/>
      <c r="G470" s="413"/>
      <c r="H470" s="413"/>
      <c r="I470" s="413"/>
      <c r="J470" s="3"/>
    </row>
    <row r="471" spans="1:10" ht="71.25" customHeight="1">
      <c r="A471" s="22" t="s">
        <v>1415</v>
      </c>
      <c r="B471" s="18" t="s">
        <v>1416</v>
      </c>
      <c r="C471" s="21" t="s">
        <v>762</v>
      </c>
      <c r="D471" s="21" t="s">
        <v>768</v>
      </c>
      <c r="E471" s="21">
        <v>0</v>
      </c>
      <c r="F471" s="21">
        <v>0</v>
      </c>
      <c r="G471" s="21">
        <v>0</v>
      </c>
      <c r="H471" s="152" t="e">
        <f>G471/F471*100-100</f>
        <v>#DIV/0!</v>
      </c>
      <c r="I471" s="21"/>
      <c r="J471" s="3"/>
    </row>
    <row r="472" spans="1:10" ht="15.75">
      <c r="A472" s="413" t="s">
        <v>888</v>
      </c>
      <c r="B472" s="413"/>
      <c r="C472" s="413"/>
      <c r="D472" s="413"/>
      <c r="E472" s="413"/>
      <c r="F472" s="413"/>
      <c r="G472" s="413"/>
      <c r="H472" s="413"/>
      <c r="I472" s="413"/>
      <c r="J472" s="3"/>
    </row>
    <row r="473" spans="1:10" ht="63.75" customHeight="1">
      <c r="A473" s="22" t="s">
        <v>579</v>
      </c>
      <c r="B473" s="18" t="s">
        <v>1417</v>
      </c>
      <c r="C473" s="21" t="s">
        <v>762</v>
      </c>
      <c r="D473" s="21" t="s">
        <v>768</v>
      </c>
      <c r="E473" s="23">
        <v>2</v>
      </c>
      <c r="F473" s="23">
        <v>0</v>
      </c>
      <c r="G473" s="178">
        <v>0</v>
      </c>
      <c r="H473" s="152" t="e">
        <f>G473/F473*100-100</f>
        <v>#DIV/0!</v>
      </c>
      <c r="I473" s="21"/>
      <c r="J473" s="3"/>
    </row>
    <row r="474" spans="1:10" ht="15.75">
      <c r="A474" s="413" t="s">
        <v>889</v>
      </c>
      <c r="B474" s="413"/>
      <c r="C474" s="413"/>
      <c r="D474" s="413"/>
      <c r="E474" s="413"/>
      <c r="F474" s="413"/>
      <c r="G474" s="413"/>
      <c r="H474" s="413"/>
      <c r="I474" s="413"/>
      <c r="J474" s="3"/>
    </row>
    <row r="475" spans="1:10" ht="18" customHeight="1">
      <c r="A475" s="413" t="s">
        <v>890</v>
      </c>
      <c r="B475" s="413"/>
      <c r="C475" s="413"/>
      <c r="D475" s="413"/>
      <c r="E475" s="413"/>
      <c r="F475" s="413"/>
      <c r="G475" s="413"/>
      <c r="H475" s="413"/>
      <c r="I475" s="413"/>
      <c r="J475" s="3"/>
    </row>
    <row r="476" spans="1:10" ht="110.25">
      <c r="A476" s="22" t="s">
        <v>458</v>
      </c>
      <c r="B476" s="18" t="s">
        <v>1408</v>
      </c>
      <c r="C476" s="21" t="s">
        <v>762</v>
      </c>
      <c r="D476" s="21" t="s">
        <v>771</v>
      </c>
      <c r="E476" s="21">
        <v>45</v>
      </c>
      <c r="F476" s="21">
        <v>55</v>
      </c>
      <c r="G476" s="178">
        <v>55</v>
      </c>
      <c r="H476" s="47">
        <f>G476/F476*100-100</f>
        <v>0</v>
      </c>
      <c r="I476" s="21"/>
      <c r="J476" s="3"/>
    </row>
    <row r="477" spans="1:10" ht="49.5" customHeight="1">
      <c r="A477" s="469" t="s">
        <v>891</v>
      </c>
      <c r="B477" s="469"/>
      <c r="C477" s="469"/>
      <c r="D477" s="469"/>
      <c r="E477" s="469"/>
      <c r="F477" s="469"/>
      <c r="G477" s="469"/>
      <c r="H477" s="469"/>
      <c r="I477" s="469"/>
      <c r="J477" s="3"/>
    </row>
    <row r="478" spans="1:10" ht="81.75" customHeight="1">
      <c r="A478" s="22" t="s">
        <v>1418</v>
      </c>
      <c r="B478" s="18" t="s">
        <v>1419</v>
      </c>
      <c r="C478" s="21" t="s">
        <v>762</v>
      </c>
      <c r="D478" s="21" t="s">
        <v>854</v>
      </c>
      <c r="E478" s="21">
        <v>60</v>
      </c>
      <c r="F478" s="21">
        <v>65</v>
      </c>
      <c r="G478" s="178">
        <v>67</v>
      </c>
      <c r="H478" s="47">
        <f>G478/F478*100-100</f>
        <v>3.076923076923066</v>
      </c>
      <c r="I478" s="21"/>
      <c r="J478" s="3"/>
    </row>
    <row r="479" spans="1:10" ht="42.75" customHeight="1">
      <c r="A479" s="413" t="s">
        <v>892</v>
      </c>
      <c r="B479" s="413"/>
      <c r="C479" s="413"/>
      <c r="D479" s="413"/>
      <c r="E479" s="413"/>
      <c r="F479" s="413"/>
      <c r="G479" s="413"/>
      <c r="H479" s="413"/>
      <c r="I479" s="413"/>
      <c r="J479" s="3"/>
    </row>
    <row r="480" spans="1:10" ht="144" customHeight="1">
      <c r="A480" s="22" t="s">
        <v>1420</v>
      </c>
      <c r="B480" s="18" t="s">
        <v>1421</v>
      </c>
      <c r="C480" s="21" t="s">
        <v>762</v>
      </c>
      <c r="D480" s="21" t="s">
        <v>771</v>
      </c>
      <c r="E480" s="21">
        <v>87</v>
      </c>
      <c r="F480" s="21">
        <v>95</v>
      </c>
      <c r="G480" s="178">
        <v>95</v>
      </c>
      <c r="H480" s="21">
        <f>G480/F480*100-100</f>
        <v>0</v>
      </c>
      <c r="I480" s="21"/>
      <c r="J480" s="3"/>
    </row>
    <row r="481" spans="1:10" ht="46.5" customHeight="1">
      <c r="A481" s="469" t="s">
        <v>893</v>
      </c>
      <c r="B481" s="469"/>
      <c r="C481" s="469"/>
      <c r="D481" s="469"/>
      <c r="E481" s="469"/>
      <c r="F481" s="469"/>
      <c r="G481" s="469"/>
      <c r="H481" s="469"/>
      <c r="I481" s="469"/>
      <c r="J481" s="3"/>
    </row>
    <row r="482" spans="1:10" ht="126">
      <c r="A482" s="150" t="s">
        <v>1422</v>
      </c>
      <c r="B482" s="148" t="s">
        <v>1423</v>
      </c>
      <c r="C482" s="23" t="s">
        <v>762</v>
      </c>
      <c r="D482" s="23" t="s">
        <v>771</v>
      </c>
      <c r="E482" s="23">
        <v>100</v>
      </c>
      <c r="F482" s="23">
        <v>100</v>
      </c>
      <c r="G482" s="178">
        <v>100</v>
      </c>
      <c r="H482" s="21">
        <f>G482/F482*100-100</f>
        <v>0</v>
      </c>
      <c r="I482" s="23"/>
      <c r="J482" s="3"/>
    </row>
    <row r="483" spans="1:10" ht="37.5" customHeight="1">
      <c r="A483" s="413" t="s">
        <v>894</v>
      </c>
      <c r="B483" s="413"/>
      <c r="C483" s="413"/>
      <c r="D483" s="413"/>
      <c r="E483" s="413"/>
      <c r="F483" s="413"/>
      <c r="G483" s="413"/>
      <c r="H483" s="413"/>
      <c r="I483" s="413"/>
      <c r="J483" s="3"/>
    </row>
    <row r="484" spans="1:10" ht="107.25" customHeight="1">
      <c r="A484" s="22" t="s">
        <v>1424</v>
      </c>
      <c r="B484" s="18" t="s">
        <v>1425</v>
      </c>
      <c r="C484" s="21" t="s">
        <v>762</v>
      </c>
      <c r="D484" s="21" t="s">
        <v>854</v>
      </c>
      <c r="E484" s="21">
        <v>66</v>
      </c>
      <c r="F484" s="21">
        <v>80</v>
      </c>
      <c r="G484" s="178">
        <v>80</v>
      </c>
      <c r="H484" s="21">
        <f>G484/F484*100-100</f>
        <v>0</v>
      </c>
      <c r="I484" s="23"/>
      <c r="J484" s="3"/>
    </row>
    <row r="485" spans="1:10" ht="44.25" customHeight="1">
      <c r="A485" s="413" t="s">
        <v>895</v>
      </c>
      <c r="B485" s="413"/>
      <c r="C485" s="413"/>
      <c r="D485" s="413"/>
      <c r="E485" s="413"/>
      <c r="F485" s="413"/>
      <c r="G485" s="413"/>
      <c r="H485" s="413"/>
      <c r="I485" s="413"/>
      <c r="J485" s="3"/>
    </row>
    <row r="486" spans="1:10" ht="114.75" customHeight="1">
      <c r="A486" s="22" t="s">
        <v>1426</v>
      </c>
      <c r="B486" s="18" t="s">
        <v>1427</v>
      </c>
      <c r="C486" s="21" t="s">
        <v>762</v>
      </c>
      <c r="D486" s="21" t="s">
        <v>854</v>
      </c>
      <c r="E486" s="23">
        <v>260</v>
      </c>
      <c r="F486" s="23">
        <v>260</v>
      </c>
      <c r="G486" s="178">
        <v>290</v>
      </c>
      <c r="H486" s="47">
        <f>G486/F486*100-100</f>
        <v>11.538461538461547</v>
      </c>
      <c r="I486" s="23" t="s">
        <v>896</v>
      </c>
      <c r="J486" s="3"/>
    </row>
    <row r="487" spans="1:10" ht="39.75" customHeight="1">
      <c r="A487" s="413" t="s">
        <v>897</v>
      </c>
      <c r="B487" s="413"/>
      <c r="C487" s="413"/>
      <c r="D487" s="413"/>
      <c r="E487" s="413"/>
      <c r="F487" s="413"/>
      <c r="G487" s="413"/>
      <c r="H487" s="413"/>
      <c r="I487" s="413"/>
      <c r="J487" s="3"/>
    </row>
    <row r="488" spans="1:10" ht="119.25" customHeight="1">
      <c r="A488" s="22" t="s">
        <v>1428</v>
      </c>
      <c r="B488" s="18" t="s">
        <v>1429</v>
      </c>
      <c r="C488" s="21" t="s">
        <v>762</v>
      </c>
      <c r="D488" s="21" t="s">
        <v>854</v>
      </c>
      <c r="E488" s="21">
        <v>180</v>
      </c>
      <c r="F488" s="21">
        <v>180</v>
      </c>
      <c r="G488" s="178">
        <v>180</v>
      </c>
      <c r="H488" s="47">
        <f>G488/F488*100-100</f>
        <v>0</v>
      </c>
      <c r="I488" s="23"/>
      <c r="J488" s="3"/>
    </row>
    <row r="489" spans="1:10" ht="26.25" customHeight="1">
      <c r="A489" s="478" t="s">
        <v>898</v>
      </c>
      <c r="B489" s="478"/>
      <c r="C489" s="478"/>
      <c r="D489" s="478"/>
      <c r="E489" s="478"/>
      <c r="F489" s="478"/>
      <c r="G489" s="478"/>
      <c r="H489" s="478"/>
      <c r="I489" s="478"/>
      <c r="J489" s="3"/>
    </row>
    <row r="490" spans="1:10" ht="111.75" customHeight="1">
      <c r="A490" s="22" t="s">
        <v>1430</v>
      </c>
      <c r="B490" s="18" t="s">
        <v>1431</v>
      </c>
      <c r="C490" s="21" t="s">
        <v>762</v>
      </c>
      <c r="D490" s="21" t="s">
        <v>854</v>
      </c>
      <c r="E490" s="21">
        <v>5</v>
      </c>
      <c r="F490" s="21">
        <v>5</v>
      </c>
      <c r="G490" s="178">
        <v>5</v>
      </c>
      <c r="H490" s="21">
        <f>G490/F490*100-100</f>
        <v>0</v>
      </c>
      <c r="I490" s="21"/>
      <c r="J490" s="3"/>
    </row>
    <row r="491" spans="1:10" ht="40.5" customHeight="1">
      <c r="A491" s="413" t="s">
        <v>899</v>
      </c>
      <c r="B491" s="413"/>
      <c r="C491" s="413"/>
      <c r="D491" s="413"/>
      <c r="E491" s="413"/>
      <c r="F491" s="413"/>
      <c r="G491" s="413"/>
      <c r="H491" s="413"/>
      <c r="I491" s="413"/>
      <c r="J491" s="3"/>
    </row>
    <row r="492" spans="1:10" ht="73.5" customHeight="1">
      <c r="A492" s="22" t="s">
        <v>1432</v>
      </c>
      <c r="B492" s="18" t="s">
        <v>1433</v>
      </c>
      <c r="C492" s="21" t="s">
        <v>762</v>
      </c>
      <c r="D492" s="21" t="s">
        <v>854</v>
      </c>
      <c r="E492" s="23">
        <v>300</v>
      </c>
      <c r="F492" s="23">
        <v>400</v>
      </c>
      <c r="G492" s="178">
        <v>430</v>
      </c>
      <c r="H492" s="21">
        <f>G492/F492*100-100</f>
        <v>7.5</v>
      </c>
      <c r="I492" s="21" t="s">
        <v>1532</v>
      </c>
      <c r="J492" s="3"/>
    </row>
    <row r="493" spans="1:10" ht="36.75" customHeight="1">
      <c r="A493" s="413" t="s">
        <v>900</v>
      </c>
      <c r="B493" s="413"/>
      <c r="C493" s="413"/>
      <c r="D493" s="413"/>
      <c r="E493" s="413"/>
      <c r="F493" s="413"/>
      <c r="G493" s="413"/>
      <c r="H493" s="413"/>
      <c r="I493" s="413"/>
      <c r="J493" s="3"/>
    </row>
    <row r="494" spans="1:10" ht="78" customHeight="1">
      <c r="A494" s="22" t="s">
        <v>1434</v>
      </c>
      <c r="B494" s="18" t="s">
        <v>1435</v>
      </c>
      <c r="C494" s="21" t="s">
        <v>762</v>
      </c>
      <c r="D494" s="21" t="s">
        <v>768</v>
      </c>
      <c r="E494" s="21">
        <v>0</v>
      </c>
      <c r="F494" s="21">
        <v>4</v>
      </c>
      <c r="G494" s="178">
        <v>6</v>
      </c>
      <c r="H494" s="21">
        <f>G494/F494*100-100</f>
        <v>50</v>
      </c>
      <c r="I494" s="21" t="s">
        <v>1533</v>
      </c>
      <c r="J494" s="3"/>
    </row>
    <row r="495" spans="1:10" ht="18" customHeight="1">
      <c r="A495" s="413" t="s">
        <v>901</v>
      </c>
      <c r="B495" s="413"/>
      <c r="C495" s="413"/>
      <c r="D495" s="413"/>
      <c r="E495" s="413"/>
      <c r="F495" s="413"/>
      <c r="G495" s="413"/>
      <c r="H495" s="413"/>
      <c r="I495" s="413"/>
      <c r="J495" s="3"/>
    </row>
    <row r="496" spans="1:10" ht="18" customHeight="1">
      <c r="A496" s="413" t="s">
        <v>902</v>
      </c>
      <c r="B496" s="413"/>
      <c r="C496" s="413"/>
      <c r="D496" s="413"/>
      <c r="E496" s="413"/>
      <c r="F496" s="413"/>
      <c r="G496" s="413"/>
      <c r="H496" s="413"/>
      <c r="I496" s="413"/>
      <c r="J496" s="3"/>
    </row>
    <row r="497" spans="1:10" ht="111.75" customHeight="1">
      <c r="A497" s="22" t="s">
        <v>1436</v>
      </c>
      <c r="B497" s="18" t="s">
        <v>1437</v>
      </c>
      <c r="C497" s="21" t="s">
        <v>762</v>
      </c>
      <c r="D497" s="21" t="s">
        <v>768</v>
      </c>
      <c r="E497" s="21">
        <v>11</v>
      </c>
      <c r="F497" s="21">
        <v>11</v>
      </c>
      <c r="G497" s="178">
        <v>11</v>
      </c>
      <c r="H497" s="21">
        <f>G497/F497*100-100</f>
        <v>0</v>
      </c>
      <c r="I497" s="21"/>
      <c r="J497" s="3"/>
    </row>
    <row r="498" spans="1:10" ht="15.75">
      <c r="A498" s="419" t="s">
        <v>903</v>
      </c>
      <c r="B498" s="419"/>
      <c r="C498" s="419"/>
      <c r="D498" s="419"/>
      <c r="E498" s="419"/>
      <c r="F498" s="419"/>
      <c r="G498" s="419"/>
      <c r="H498" s="419"/>
      <c r="I498" s="419"/>
      <c r="J498" s="3"/>
    </row>
    <row r="499" spans="1:10" ht="76.5" customHeight="1">
      <c r="A499" s="22" t="s">
        <v>130</v>
      </c>
      <c r="B499" s="18" t="s">
        <v>1293</v>
      </c>
      <c r="C499" s="21" t="s">
        <v>762</v>
      </c>
      <c r="D499" s="21" t="s">
        <v>768</v>
      </c>
      <c r="E499" s="21">
        <v>8</v>
      </c>
      <c r="F499" s="21">
        <v>16</v>
      </c>
      <c r="G499" s="178">
        <f>G502+G504+G506</f>
        <v>35</v>
      </c>
      <c r="H499" s="21">
        <f>G499/F499*100-100</f>
        <v>118.75</v>
      </c>
      <c r="I499" s="23" t="s">
        <v>1534</v>
      </c>
      <c r="J499" s="3"/>
    </row>
    <row r="500" spans="1:10" ht="35.25" customHeight="1">
      <c r="A500" s="413" t="s">
        <v>904</v>
      </c>
      <c r="B500" s="413"/>
      <c r="C500" s="413"/>
      <c r="D500" s="413"/>
      <c r="E500" s="413"/>
      <c r="F500" s="413"/>
      <c r="G500" s="413"/>
      <c r="H500" s="413"/>
      <c r="I500" s="413"/>
      <c r="J500" s="3"/>
    </row>
    <row r="501" spans="1:10" ht="45.75" customHeight="1">
      <c r="A501" s="413" t="s">
        <v>905</v>
      </c>
      <c r="B501" s="413"/>
      <c r="C501" s="413"/>
      <c r="D501" s="413"/>
      <c r="E501" s="413"/>
      <c r="F501" s="413"/>
      <c r="G501" s="413"/>
      <c r="H501" s="413"/>
      <c r="I501" s="413"/>
      <c r="J501" s="3"/>
    </row>
    <row r="502" spans="1:10" ht="164.25" customHeight="1">
      <c r="A502" s="22" t="s">
        <v>588</v>
      </c>
      <c r="B502" s="18" t="s">
        <v>1438</v>
      </c>
      <c r="C502" s="21" t="s">
        <v>762</v>
      </c>
      <c r="D502" s="21" t="s">
        <v>768</v>
      </c>
      <c r="E502" s="21">
        <v>4</v>
      </c>
      <c r="F502" s="21">
        <v>16</v>
      </c>
      <c r="G502" s="178">
        <v>31</v>
      </c>
      <c r="H502" s="21">
        <f>G502/F502*100-100</f>
        <v>93.75</v>
      </c>
      <c r="I502" s="148" t="s">
        <v>1535</v>
      </c>
      <c r="J502" s="3"/>
    </row>
    <row r="503" spans="1:10" ht="62.25" customHeight="1">
      <c r="A503" s="439" t="s">
        <v>906</v>
      </c>
      <c r="B503" s="439"/>
      <c r="C503" s="439"/>
      <c r="D503" s="439"/>
      <c r="E503" s="439"/>
      <c r="F503" s="439"/>
      <c r="G503" s="439"/>
      <c r="H503" s="439"/>
      <c r="I503" s="439"/>
      <c r="J503" s="3"/>
    </row>
    <row r="504" spans="1:10" ht="218.25" customHeight="1">
      <c r="A504" s="22" t="s">
        <v>598</v>
      </c>
      <c r="B504" s="148" t="s">
        <v>1439</v>
      </c>
      <c r="C504" s="21" t="s">
        <v>762</v>
      </c>
      <c r="D504" s="21" t="s">
        <v>907</v>
      </c>
      <c r="E504" s="21">
        <v>1</v>
      </c>
      <c r="F504" s="21">
        <v>0</v>
      </c>
      <c r="G504" s="178">
        <v>3</v>
      </c>
      <c r="H504" s="152" t="e">
        <f>G504/F504*100-100</f>
        <v>#DIV/0!</v>
      </c>
      <c r="I504" s="21" t="s">
        <v>1536</v>
      </c>
      <c r="J504" s="3"/>
    </row>
    <row r="505" spans="1:10" ht="36.75" customHeight="1">
      <c r="A505" s="439" t="s">
        <v>908</v>
      </c>
      <c r="B505" s="439"/>
      <c r="C505" s="439"/>
      <c r="D505" s="439"/>
      <c r="E505" s="439"/>
      <c r="F505" s="439"/>
      <c r="G505" s="439"/>
      <c r="H505" s="439"/>
      <c r="I505" s="439"/>
      <c r="J505" s="3"/>
    </row>
    <row r="506" spans="1:10" ht="202.5" customHeight="1">
      <c r="A506" s="22" t="s">
        <v>601</v>
      </c>
      <c r="B506" s="148" t="s">
        <v>1440</v>
      </c>
      <c r="C506" s="21" t="s">
        <v>762</v>
      </c>
      <c r="D506" s="21" t="s">
        <v>909</v>
      </c>
      <c r="E506" s="21">
        <v>3</v>
      </c>
      <c r="F506" s="21">
        <v>0</v>
      </c>
      <c r="G506" s="178">
        <v>1</v>
      </c>
      <c r="H506" s="152" t="e">
        <f>G506/F506*100</f>
        <v>#DIV/0!</v>
      </c>
      <c r="I506" s="23" t="s">
        <v>910</v>
      </c>
      <c r="J506" s="3"/>
    </row>
    <row r="507" spans="1:10" ht="48" customHeight="1">
      <c r="A507" s="461" t="s">
        <v>911</v>
      </c>
      <c r="B507" s="461"/>
      <c r="C507" s="461"/>
      <c r="D507" s="461"/>
      <c r="E507" s="461"/>
      <c r="F507" s="461"/>
      <c r="G507" s="461"/>
      <c r="H507" s="461"/>
      <c r="I507" s="461"/>
      <c r="J507" s="3"/>
    </row>
    <row r="508" spans="1:10" ht="77.25" customHeight="1">
      <c r="A508" s="22"/>
      <c r="B508" s="18" t="s">
        <v>912</v>
      </c>
      <c r="C508" s="21" t="s">
        <v>762</v>
      </c>
      <c r="D508" s="21" t="s">
        <v>771</v>
      </c>
      <c r="E508" s="21">
        <v>95</v>
      </c>
      <c r="F508" s="21">
        <v>95</v>
      </c>
      <c r="G508" s="178">
        <v>110</v>
      </c>
      <c r="H508" s="47">
        <f>G508/F508*100-100</f>
        <v>15.789473684210535</v>
      </c>
      <c r="I508" s="23" t="s">
        <v>1537</v>
      </c>
      <c r="J508" s="3"/>
    </row>
    <row r="509" spans="1:10" ht="39.75" customHeight="1">
      <c r="A509" s="413" t="s">
        <v>914</v>
      </c>
      <c r="B509" s="413"/>
      <c r="C509" s="413"/>
      <c r="D509" s="413"/>
      <c r="E509" s="413"/>
      <c r="F509" s="413"/>
      <c r="G509" s="413"/>
      <c r="H509" s="413"/>
      <c r="I509" s="413"/>
      <c r="J509" s="3"/>
    </row>
    <row r="510" spans="1:10" ht="39" customHeight="1">
      <c r="A510" s="413" t="s">
        <v>915</v>
      </c>
      <c r="B510" s="413"/>
      <c r="C510" s="413"/>
      <c r="D510" s="413"/>
      <c r="E510" s="413"/>
      <c r="F510" s="413"/>
      <c r="G510" s="413"/>
      <c r="H510" s="413"/>
      <c r="I510" s="413"/>
      <c r="J510" s="3"/>
    </row>
    <row r="511" spans="1:10" ht="73.5" customHeight="1">
      <c r="A511" s="22" t="s">
        <v>611</v>
      </c>
      <c r="B511" s="18" t="s">
        <v>1441</v>
      </c>
      <c r="C511" s="21" t="s">
        <v>762</v>
      </c>
      <c r="D511" s="21" t="s">
        <v>771</v>
      </c>
      <c r="E511" s="21">
        <v>95</v>
      </c>
      <c r="F511" s="21">
        <v>95</v>
      </c>
      <c r="G511" s="178">
        <v>110</v>
      </c>
      <c r="H511" s="47">
        <f>G511/F511*100-100</f>
        <v>15.789473684210535</v>
      </c>
      <c r="I511" s="23" t="s">
        <v>913</v>
      </c>
      <c r="J511" s="3"/>
    </row>
    <row r="512" spans="1:10" ht="45" customHeight="1">
      <c r="A512" s="413" t="s">
        <v>916</v>
      </c>
      <c r="B512" s="413"/>
      <c r="C512" s="413"/>
      <c r="D512" s="413"/>
      <c r="E512" s="413"/>
      <c r="F512" s="413"/>
      <c r="G512" s="413"/>
      <c r="H512" s="413"/>
      <c r="I512" s="413"/>
      <c r="J512" s="3"/>
    </row>
    <row r="513" spans="1:10" ht="77.25" customHeight="1">
      <c r="A513" s="22" t="s">
        <v>613</v>
      </c>
      <c r="B513" s="18" t="s">
        <v>1442</v>
      </c>
      <c r="C513" s="21" t="s">
        <v>762</v>
      </c>
      <c r="D513" s="21" t="s">
        <v>917</v>
      </c>
      <c r="E513" s="21">
        <v>95</v>
      </c>
      <c r="F513" s="21">
        <v>95</v>
      </c>
      <c r="G513" s="178">
        <v>100</v>
      </c>
      <c r="H513" s="47">
        <f>G513/F513*100-100</f>
        <v>5.263157894736835</v>
      </c>
      <c r="I513" s="23" t="s">
        <v>918</v>
      </c>
      <c r="J513" s="3"/>
    </row>
    <row r="514" spans="1:10" ht="49.5" customHeight="1">
      <c r="A514" s="413" t="s">
        <v>919</v>
      </c>
      <c r="B514" s="413"/>
      <c r="C514" s="413"/>
      <c r="D514" s="413"/>
      <c r="E514" s="413"/>
      <c r="F514" s="413"/>
      <c r="G514" s="413"/>
      <c r="H514" s="413"/>
      <c r="I514" s="413"/>
      <c r="J514" s="3"/>
    </row>
    <row r="515" spans="1:10" ht="71.25" customHeight="1">
      <c r="A515" s="22" t="s">
        <v>1443</v>
      </c>
      <c r="B515" s="18" t="s">
        <v>1444</v>
      </c>
      <c r="C515" s="21" t="s">
        <v>762</v>
      </c>
      <c r="D515" s="21" t="s">
        <v>771</v>
      </c>
      <c r="E515" s="21">
        <v>100</v>
      </c>
      <c r="F515" s="21">
        <v>100</v>
      </c>
      <c r="G515" s="178">
        <v>100</v>
      </c>
      <c r="H515" s="21">
        <f>G515/F515*100-100</f>
        <v>0</v>
      </c>
      <c r="I515" s="21"/>
      <c r="J515" s="3"/>
    </row>
    <row r="516" spans="1:10" ht="54.75" customHeight="1">
      <c r="A516" s="413" t="s">
        <v>920</v>
      </c>
      <c r="B516" s="413"/>
      <c r="C516" s="413"/>
      <c r="D516" s="413"/>
      <c r="E516" s="413"/>
      <c r="F516" s="413"/>
      <c r="G516" s="413"/>
      <c r="H516" s="413"/>
      <c r="I516" s="413"/>
      <c r="J516" s="3"/>
    </row>
    <row r="517" spans="1:10" ht="217.5" customHeight="1">
      <c r="A517" s="22" t="s">
        <v>1445</v>
      </c>
      <c r="B517" s="18" t="s">
        <v>1446</v>
      </c>
      <c r="C517" s="21" t="s">
        <v>762</v>
      </c>
      <c r="D517" s="21" t="s">
        <v>771</v>
      </c>
      <c r="E517" s="21">
        <v>100</v>
      </c>
      <c r="F517" s="21">
        <v>100</v>
      </c>
      <c r="G517" s="178">
        <v>100</v>
      </c>
      <c r="H517" s="21">
        <f>G517/F517*100-100</f>
        <v>0</v>
      </c>
      <c r="I517" s="21"/>
      <c r="J517" s="3"/>
    </row>
    <row r="518" spans="1:10" ht="43.5" customHeight="1">
      <c r="A518" s="413" t="s">
        <v>921</v>
      </c>
      <c r="B518" s="413"/>
      <c r="C518" s="413"/>
      <c r="D518" s="413"/>
      <c r="E518" s="413"/>
      <c r="F518" s="413"/>
      <c r="G518" s="413"/>
      <c r="H518" s="413"/>
      <c r="I518" s="413"/>
      <c r="J518" s="3"/>
    </row>
    <row r="519" spans="1:10" ht="104.25" customHeight="1">
      <c r="A519" s="22" t="s">
        <v>1447</v>
      </c>
      <c r="B519" s="21" t="s">
        <v>1448</v>
      </c>
      <c r="C519" s="21" t="s">
        <v>762</v>
      </c>
      <c r="D519" s="21" t="s">
        <v>909</v>
      </c>
      <c r="E519" s="21">
        <v>120</v>
      </c>
      <c r="F519" s="21">
        <v>130</v>
      </c>
      <c r="G519" s="178">
        <f>G374</f>
        <v>92</v>
      </c>
      <c r="H519" s="47">
        <f>G519/F519*100-100</f>
        <v>-29.230769230769226</v>
      </c>
      <c r="I519" s="178" t="s">
        <v>808</v>
      </c>
      <c r="J519" s="3"/>
    </row>
    <row r="520" spans="1:10" ht="51" customHeight="1">
      <c r="A520" s="2" t="s">
        <v>55</v>
      </c>
      <c r="B520" s="443" t="s">
        <v>390</v>
      </c>
      <c r="C520" s="443"/>
      <c r="D520" s="443"/>
      <c r="E520" s="443"/>
      <c r="F520" s="443"/>
      <c r="G520" s="443"/>
      <c r="H520" s="443"/>
      <c r="I520" s="443"/>
      <c r="J520" s="3"/>
    </row>
    <row r="521" spans="1:10" ht="78.75">
      <c r="A521" s="274" t="s">
        <v>16</v>
      </c>
      <c r="B521" s="20" t="s">
        <v>201</v>
      </c>
      <c r="C521" s="26" t="s">
        <v>202</v>
      </c>
      <c r="D521" s="25" t="s">
        <v>203</v>
      </c>
      <c r="E521" s="25">
        <v>30</v>
      </c>
      <c r="F521" s="25">
        <v>31</v>
      </c>
      <c r="G521" s="25">
        <v>34</v>
      </c>
      <c r="H521" s="36">
        <f aca="true" t="shared" si="9" ref="H521:H526">(G521/F521*100)-100</f>
        <v>9.677419354838705</v>
      </c>
      <c r="I521" s="20" t="s">
        <v>204</v>
      </c>
      <c r="J521" s="3"/>
    </row>
    <row r="522" spans="1:10" ht="78.75">
      <c r="A522" s="274" t="s">
        <v>4</v>
      </c>
      <c r="B522" s="20" t="s">
        <v>205</v>
      </c>
      <c r="C522" s="26" t="s">
        <v>202</v>
      </c>
      <c r="D522" s="25" t="s">
        <v>203</v>
      </c>
      <c r="E522" s="25">
        <v>44</v>
      </c>
      <c r="F522" s="25">
        <v>46</v>
      </c>
      <c r="G522" s="25">
        <v>46</v>
      </c>
      <c r="H522" s="36">
        <f t="shared" si="9"/>
        <v>0</v>
      </c>
      <c r="I522" s="8"/>
      <c r="J522" s="3"/>
    </row>
    <row r="523" spans="1:10" ht="47.25">
      <c r="A523" s="274" t="s">
        <v>47</v>
      </c>
      <c r="B523" s="20" t="s">
        <v>206</v>
      </c>
      <c r="C523" s="26" t="s">
        <v>202</v>
      </c>
      <c r="D523" s="25" t="s">
        <v>203</v>
      </c>
      <c r="E523" s="25">
        <v>1.05</v>
      </c>
      <c r="F523" s="25">
        <v>1.1</v>
      </c>
      <c r="G523" s="25">
        <v>0.9</v>
      </c>
      <c r="H523" s="36">
        <f t="shared" si="9"/>
        <v>-18.181818181818187</v>
      </c>
      <c r="I523" s="20" t="s">
        <v>207</v>
      </c>
      <c r="J523" s="3"/>
    </row>
    <row r="524" spans="1:10" ht="47.25">
      <c r="A524" s="274" t="s">
        <v>49</v>
      </c>
      <c r="B524" s="20" t="s">
        <v>208</v>
      </c>
      <c r="C524" s="26" t="s">
        <v>202</v>
      </c>
      <c r="D524" s="25" t="s">
        <v>203</v>
      </c>
      <c r="E524" s="25">
        <v>4.9</v>
      </c>
      <c r="F524" s="25">
        <v>5.1</v>
      </c>
      <c r="G524" s="25">
        <v>5.8</v>
      </c>
      <c r="H524" s="36">
        <f t="shared" si="9"/>
        <v>13.725490196078425</v>
      </c>
      <c r="I524" s="20" t="s">
        <v>209</v>
      </c>
      <c r="J524" s="3"/>
    </row>
    <row r="525" spans="1:10" ht="31.5">
      <c r="A525" s="274" t="s">
        <v>51</v>
      </c>
      <c r="B525" s="20" t="s">
        <v>210</v>
      </c>
      <c r="C525" s="26" t="s">
        <v>202</v>
      </c>
      <c r="D525" s="25" t="s">
        <v>211</v>
      </c>
      <c r="E525" s="25">
        <v>71</v>
      </c>
      <c r="F525" s="25">
        <v>71.5</v>
      </c>
      <c r="G525" s="25">
        <v>70.8</v>
      </c>
      <c r="H525" s="36">
        <f t="shared" si="9"/>
        <v>-0.9790209790209872</v>
      </c>
      <c r="I525" s="20" t="s">
        <v>212</v>
      </c>
      <c r="J525" s="3"/>
    </row>
    <row r="526" spans="1:10" ht="31.5">
      <c r="A526" s="274" t="s">
        <v>53</v>
      </c>
      <c r="B526" s="20" t="s">
        <v>213</v>
      </c>
      <c r="C526" s="26" t="s">
        <v>202</v>
      </c>
      <c r="D526" s="25" t="s">
        <v>203</v>
      </c>
      <c r="E526" s="25">
        <v>32.6</v>
      </c>
      <c r="F526" s="25">
        <v>33.6</v>
      </c>
      <c r="G526" s="25">
        <v>33.6</v>
      </c>
      <c r="H526" s="36">
        <f t="shared" si="9"/>
        <v>0</v>
      </c>
      <c r="I526" s="8"/>
      <c r="J526" s="3"/>
    </row>
    <row r="527" spans="1:10" ht="33" customHeight="1">
      <c r="A527" s="458" t="s">
        <v>214</v>
      </c>
      <c r="B527" s="458"/>
      <c r="C527" s="458"/>
      <c r="D527" s="458"/>
      <c r="E527" s="458"/>
      <c r="F527" s="458"/>
      <c r="G527" s="458"/>
      <c r="H527" s="458"/>
      <c r="I527" s="458"/>
      <c r="J527" s="3"/>
    </row>
    <row r="528" spans="1:10" ht="78.75">
      <c r="A528" s="274" t="s">
        <v>14</v>
      </c>
      <c r="B528" s="18" t="s">
        <v>201</v>
      </c>
      <c r="C528" s="21" t="s">
        <v>202</v>
      </c>
      <c r="D528" s="30" t="s">
        <v>203</v>
      </c>
      <c r="E528" s="30">
        <v>30</v>
      </c>
      <c r="F528" s="30">
        <v>31</v>
      </c>
      <c r="G528" s="30">
        <v>34</v>
      </c>
      <c r="H528" s="31">
        <v>9.7</v>
      </c>
      <c r="I528" s="28"/>
      <c r="J528" s="3"/>
    </row>
    <row r="529" spans="1:10" ht="78.75">
      <c r="A529" s="274" t="s">
        <v>138</v>
      </c>
      <c r="B529" s="18" t="s">
        <v>205</v>
      </c>
      <c r="C529" s="21" t="s">
        <v>202</v>
      </c>
      <c r="D529" s="30" t="s">
        <v>203</v>
      </c>
      <c r="E529" s="30">
        <v>44</v>
      </c>
      <c r="F529" s="30">
        <v>46</v>
      </c>
      <c r="G529" s="30">
        <v>46</v>
      </c>
      <c r="H529" s="33">
        <f>(G529/F529*100)-100</f>
        <v>0</v>
      </c>
      <c r="I529" s="28"/>
      <c r="J529" s="3"/>
    </row>
    <row r="530" spans="1:10" ht="47.25">
      <c r="A530" s="274" t="s">
        <v>142</v>
      </c>
      <c r="B530" s="18" t="s">
        <v>206</v>
      </c>
      <c r="C530" s="21" t="s">
        <v>202</v>
      </c>
      <c r="D530" s="30" t="s">
        <v>203</v>
      </c>
      <c r="E530" s="30">
        <v>1.05</v>
      </c>
      <c r="F530" s="30">
        <v>1.1</v>
      </c>
      <c r="G530" s="30">
        <v>0.9</v>
      </c>
      <c r="H530" s="31">
        <f>(G530/F530*100)-100</f>
        <v>-18.181818181818187</v>
      </c>
      <c r="I530" s="28"/>
      <c r="J530" s="3"/>
    </row>
    <row r="531" spans="1:10" ht="33" customHeight="1">
      <c r="A531" s="455" t="s">
        <v>215</v>
      </c>
      <c r="B531" s="455"/>
      <c r="C531" s="455"/>
      <c r="D531" s="455"/>
      <c r="E531" s="455"/>
      <c r="F531" s="455"/>
      <c r="G531" s="455"/>
      <c r="H531" s="455"/>
      <c r="I531" s="455"/>
      <c r="J531" s="3"/>
    </row>
    <row r="532" spans="1:10" ht="78.75">
      <c r="A532" s="25" t="s">
        <v>2</v>
      </c>
      <c r="B532" s="18" t="s">
        <v>217</v>
      </c>
      <c r="C532" s="21" t="s">
        <v>202</v>
      </c>
      <c r="D532" s="25" t="s">
        <v>203</v>
      </c>
      <c r="E532" s="25">
        <v>44</v>
      </c>
      <c r="F532" s="25">
        <v>46</v>
      </c>
      <c r="G532" s="25">
        <v>46</v>
      </c>
      <c r="H532" s="315">
        <f>(G532/F532*100)-100</f>
        <v>0</v>
      </c>
      <c r="I532" s="8"/>
      <c r="J532" s="3"/>
    </row>
    <row r="533" spans="1:10" ht="47.25">
      <c r="A533" s="25" t="s">
        <v>3</v>
      </c>
      <c r="B533" s="18" t="s">
        <v>218</v>
      </c>
      <c r="C533" s="21" t="s">
        <v>202</v>
      </c>
      <c r="D533" s="25" t="s">
        <v>203</v>
      </c>
      <c r="E533" s="25">
        <v>95</v>
      </c>
      <c r="F533" s="25">
        <v>95</v>
      </c>
      <c r="G533" s="25">
        <v>95</v>
      </c>
      <c r="H533" s="315">
        <f>(G533/F533*100)-100</f>
        <v>0</v>
      </c>
      <c r="I533" s="8"/>
      <c r="J533" s="3"/>
    </row>
    <row r="534" spans="1:10" ht="60" customHeight="1">
      <c r="A534" s="455" t="s">
        <v>219</v>
      </c>
      <c r="B534" s="455"/>
      <c r="C534" s="455"/>
      <c r="D534" s="455"/>
      <c r="E534" s="455"/>
      <c r="F534" s="455"/>
      <c r="G534" s="455"/>
      <c r="H534" s="455"/>
      <c r="I534" s="455"/>
      <c r="J534" s="3"/>
    </row>
    <row r="535" spans="1:10" ht="141.75">
      <c r="A535" s="25" t="s">
        <v>1153</v>
      </c>
      <c r="B535" s="18" t="s">
        <v>220</v>
      </c>
      <c r="C535" s="21" t="s">
        <v>202</v>
      </c>
      <c r="D535" s="25" t="s">
        <v>203</v>
      </c>
      <c r="E535" s="25">
        <v>0</v>
      </c>
      <c r="F535" s="25">
        <v>90</v>
      </c>
      <c r="G535" s="25">
        <v>90</v>
      </c>
      <c r="H535" s="140">
        <f>(G535/F535*100)-100</f>
        <v>0</v>
      </c>
      <c r="I535" s="8"/>
      <c r="J535" s="3"/>
    </row>
    <row r="536" spans="1:10" ht="15.75">
      <c r="A536" s="454" t="s">
        <v>221</v>
      </c>
      <c r="B536" s="454"/>
      <c r="C536" s="454"/>
      <c r="D536" s="454"/>
      <c r="E536" s="454"/>
      <c r="F536" s="454"/>
      <c r="G536" s="454"/>
      <c r="H536" s="454"/>
      <c r="I536" s="454"/>
      <c r="J536" s="3"/>
    </row>
    <row r="537" spans="1:10" ht="78.75">
      <c r="A537" s="25" t="s">
        <v>1155</v>
      </c>
      <c r="B537" s="18" t="s">
        <v>201</v>
      </c>
      <c r="C537" s="21" t="s">
        <v>202</v>
      </c>
      <c r="D537" s="25" t="s">
        <v>203</v>
      </c>
      <c r="E537" s="25">
        <v>30</v>
      </c>
      <c r="F537" s="25">
        <v>31</v>
      </c>
      <c r="G537" s="25">
        <v>34</v>
      </c>
      <c r="H537" s="36">
        <f>(G537/F537*100)-100</f>
        <v>9.677419354838705</v>
      </c>
      <c r="I537" s="8"/>
      <c r="J537" s="3"/>
    </row>
    <row r="538" spans="1:10" ht="34.5" customHeight="1">
      <c r="A538" s="455" t="s">
        <v>222</v>
      </c>
      <c r="B538" s="455"/>
      <c r="C538" s="455"/>
      <c r="D538" s="455"/>
      <c r="E538" s="455"/>
      <c r="F538" s="455"/>
      <c r="G538" s="455"/>
      <c r="H538" s="455"/>
      <c r="I538" s="455"/>
      <c r="J538" s="3"/>
    </row>
    <row r="539" spans="1:10" ht="110.25">
      <c r="A539" s="25" t="s">
        <v>1156</v>
      </c>
      <c r="B539" s="18" t="s">
        <v>223</v>
      </c>
      <c r="C539" s="21" t="s">
        <v>202</v>
      </c>
      <c r="D539" s="25" t="s">
        <v>224</v>
      </c>
      <c r="E539" s="25">
        <v>12</v>
      </c>
      <c r="F539" s="25">
        <v>0</v>
      </c>
      <c r="G539" s="25">
        <v>5</v>
      </c>
      <c r="H539" s="25">
        <v>0</v>
      </c>
      <c r="I539" s="8"/>
      <c r="J539" s="3"/>
    </row>
    <row r="540" spans="1:10" ht="15.75">
      <c r="A540" s="456" t="s">
        <v>225</v>
      </c>
      <c r="B540" s="456"/>
      <c r="C540" s="456"/>
      <c r="D540" s="456"/>
      <c r="E540" s="456"/>
      <c r="F540" s="456"/>
      <c r="G540" s="456"/>
      <c r="H540" s="456"/>
      <c r="I540" s="456"/>
      <c r="J540" s="3"/>
    </row>
    <row r="541" spans="1:10" ht="47.25">
      <c r="A541" s="25" t="s">
        <v>5</v>
      </c>
      <c r="B541" s="18" t="s">
        <v>226</v>
      </c>
      <c r="C541" s="21" t="s">
        <v>202</v>
      </c>
      <c r="D541" s="25" t="s">
        <v>203</v>
      </c>
      <c r="E541" s="25">
        <v>4.9</v>
      </c>
      <c r="F541" s="25">
        <v>5.1</v>
      </c>
      <c r="G541" s="25">
        <v>5.8</v>
      </c>
      <c r="H541" s="36">
        <f>(G541/F541*100)-100</f>
        <v>13.725490196078425</v>
      </c>
      <c r="I541" s="8"/>
      <c r="J541" s="3"/>
    </row>
    <row r="542" spans="1:10" ht="39.75" customHeight="1">
      <c r="A542" s="455" t="s">
        <v>227</v>
      </c>
      <c r="B542" s="455"/>
      <c r="C542" s="455"/>
      <c r="D542" s="455"/>
      <c r="E542" s="455"/>
      <c r="F542" s="455"/>
      <c r="G542" s="455"/>
      <c r="H542" s="455"/>
      <c r="I542" s="455"/>
      <c r="J542" s="3"/>
    </row>
    <row r="543" spans="1:10" ht="47.25">
      <c r="A543" s="35" t="s">
        <v>228</v>
      </c>
      <c r="B543" s="18" t="s">
        <v>1449</v>
      </c>
      <c r="C543" s="21" t="s">
        <v>202</v>
      </c>
      <c r="D543" s="25" t="s">
        <v>203</v>
      </c>
      <c r="E543" s="25">
        <v>95</v>
      </c>
      <c r="F543" s="25">
        <v>95</v>
      </c>
      <c r="G543" s="25">
        <v>95</v>
      </c>
      <c r="H543" s="140">
        <f>(G543/F543*100)-100</f>
        <v>0</v>
      </c>
      <c r="I543" s="8"/>
      <c r="J543" s="3"/>
    </row>
    <row r="544" spans="1:10" ht="15.75">
      <c r="A544" s="52" t="s">
        <v>229</v>
      </c>
      <c r="B544" s="18"/>
      <c r="C544" s="8"/>
      <c r="D544" s="8"/>
      <c r="E544" s="25"/>
      <c r="F544" s="8"/>
      <c r="G544" s="8"/>
      <c r="H544" s="316"/>
      <c r="I544" s="8"/>
      <c r="J544" s="3"/>
    </row>
    <row r="545" spans="1:10" ht="47.25">
      <c r="A545" s="35" t="s">
        <v>263</v>
      </c>
      <c r="B545" s="18" t="s">
        <v>230</v>
      </c>
      <c r="C545" s="21" t="s">
        <v>202</v>
      </c>
      <c r="D545" s="25" t="s">
        <v>231</v>
      </c>
      <c r="E545" s="25">
        <v>26</v>
      </c>
      <c r="F545" s="25">
        <v>27</v>
      </c>
      <c r="G545" s="25">
        <v>27</v>
      </c>
      <c r="H545" s="140">
        <f>(G545/F545*100)-100</f>
        <v>0</v>
      </c>
      <c r="I545" s="8"/>
      <c r="J545" s="3"/>
    </row>
    <row r="546" spans="1:10" ht="15.75">
      <c r="A546" s="477" t="s">
        <v>232</v>
      </c>
      <c r="B546" s="477"/>
      <c r="C546" s="477"/>
      <c r="D546" s="477"/>
      <c r="E546" s="477"/>
      <c r="F546" s="477"/>
      <c r="G546" s="477"/>
      <c r="H546" s="477"/>
      <c r="I546" s="477"/>
      <c r="J546" s="3"/>
    </row>
    <row r="547" spans="1:10" ht="78.75">
      <c r="A547" s="35" t="s">
        <v>125</v>
      </c>
      <c r="B547" s="18" t="s">
        <v>201</v>
      </c>
      <c r="C547" s="21" t="s">
        <v>202</v>
      </c>
      <c r="D547" s="25" t="s">
        <v>203</v>
      </c>
      <c r="E547" s="25">
        <v>30</v>
      </c>
      <c r="F547" s="25">
        <v>31</v>
      </c>
      <c r="G547" s="25">
        <v>34</v>
      </c>
      <c r="H547" s="36">
        <f>(G547/F547*100)-100</f>
        <v>9.677419354838705</v>
      </c>
      <c r="I547" s="8"/>
      <c r="J547" s="3"/>
    </row>
    <row r="548" spans="1:10" ht="15.75">
      <c r="A548" s="457" t="s">
        <v>233</v>
      </c>
      <c r="B548" s="457"/>
      <c r="C548" s="457"/>
      <c r="D548" s="457"/>
      <c r="E548" s="457"/>
      <c r="F548" s="457"/>
      <c r="G548" s="457"/>
      <c r="H548" s="457"/>
      <c r="I548" s="457"/>
      <c r="J548" s="3"/>
    </row>
    <row r="549" spans="1:10" ht="31.5">
      <c r="A549" s="52" t="s">
        <v>127</v>
      </c>
      <c r="B549" s="18" t="s">
        <v>210</v>
      </c>
      <c r="C549" s="21" t="s">
        <v>202</v>
      </c>
      <c r="D549" s="25" t="s">
        <v>211</v>
      </c>
      <c r="E549" s="25">
        <v>71</v>
      </c>
      <c r="F549" s="25">
        <v>71.5</v>
      </c>
      <c r="G549" s="36">
        <v>70.8</v>
      </c>
      <c r="H549" s="36">
        <f>(G549/F549*100)-100</f>
        <v>-0.9790209790209872</v>
      </c>
      <c r="I549" s="8"/>
      <c r="J549" s="3"/>
    </row>
    <row r="550" spans="1:10" ht="31.5">
      <c r="A550" s="8" t="s">
        <v>188</v>
      </c>
      <c r="B550" s="20" t="s">
        <v>213</v>
      </c>
      <c r="C550" s="21" t="s">
        <v>202</v>
      </c>
      <c r="D550" s="25" t="s">
        <v>203</v>
      </c>
      <c r="E550" s="25">
        <v>32.6</v>
      </c>
      <c r="F550" s="25">
        <v>33.6</v>
      </c>
      <c r="G550" s="25">
        <v>33.6</v>
      </c>
      <c r="H550" s="140">
        <f>(G550/F550*100)-100</f>
        <v>0</v>
      </c>
      <c r="I550" s="8"/>
      <c r="J550" s="3"/>
    </row>
    <row r="551" spans="1:10" ht="36.75" customHeight="1">
      <c r="A551" s="458" t="s">
        <v>234</v>
      </c>
      <c r="B551" s="458"/>
      <c r="C551" s="458"/>
      <c r="D551" s="458"/>
      <c r="E551" s="458"/>
      <c r="F551" s="458"/>
      <c r="G551" s="458"/>
      <c r="H551" s="458"/>
      <c r="I551" s="458"/>
      <c r="J551" s="3"/>
    </row>
    <row r="552" spans="1:10" ht="78.75">
      <c r="A552" s="25" t="s">
        <v>128</v>
      </c>
      <c r="B552" s="20" t="s">
        <v>235</v>
      </c>
      <c r="C552" s="21" t="s">
        <v>202</v>
      </c>
      <c r="D552" s="25" t="s">
        <v>203</v>
      </c>
      <c r="E552" s="25">
        <v>95</v>
      </c>
      <c r="F552" s="25">
        <v>95</v>
      </c>
      <c r="G552" s="25">
        <v>95</v>
      </c>
      <c r="H552" s="25">
        <v>0</v>
      </c>
      <c r="I552" s="8"/>
      <c r="J552" s="3"/>
    </row>
    <row r="553" spans="1:10" ht="15.75">
      <c r="A553" s="454" t="s">
        <v>236</v>
      </c>
      <c r="B553" s="454"/>
      <c r="C553" s="454"/>
      <c r="D553" s="454"/>
      <c r="E553" s="454"/>
      <c r="F553" s="454"/>
      <c r="G553" s="454"/>
      <c r="H553" s="454"/>
      <c r="I553" s="454"/>
      <c r="J553" s="3"/>
    </row>
    <row r="554" spans="1:10" ht="78.75">
      <c r="A554" s="25" t="s">
        <v>129</v>
      </c>
      <c r="B554" s="20" t="s">
        <v>235</v>
      </c>
      <c r="C554" s="21" t="s">
        <v>202</v>
      </c>
      <c r="D554" s="25" t="s">
        <v>203</v>
      </c>
      <c r="E554" s="25">
        <v>95</v>
      </c>
      <c r="F554" s="25">
        <v>95</v>
      </c>
      <c r="G554" s="25">
        <v>95</v>
      </c>
      <c r="H554" s="25">
        <v>0</v>
      </c>
      <c r="I554" s="8"/>
      <c r="J554" s="3"/>
    </row>
    <row r="555" spans="1:10" ht="48" customHeight="1">
      <c r="A555" s="455" t="s">
        <v>237</v>
      </c>
      <c r="B555" s="455"/>
      <c r="C555" s="455"/>
      <c r="D555" s="455"/>
      <c r="E555" s="455"/>
      <c r="F555" s="455"/>
      <c r="G555" s="455"/>
      <c r="H555" s="455"/>
      <c r="I555" s="455"/>
      <c r="J555" s="3"/>
    </row>
    <row r="556" spans="1:10" ht="47.25">
      <c r="A556" s="25" t="s">
        <v>1163</v>
      </c>
      <c r="B556" s="20" t="s">
        <v>238</v>
      </c>
      <c r="C556" s="21" t="s">
        <v>202</v>
      </c>
      <c r="D556" s="25" t="s">
        <v>203</v>
      </c>
      <c r="E556" s="25">
        <v>100</v>
      </c>
      <c r="F556" s="25">
        <v>100</v>
      </c>
      <c r="G556" s="25">
        <v>100</v>
      </c>
      <c r="H556" s="25">
        <v>0</v>
      </c>
      <c r="I556" s="8"/>
      <c r="J556" s="3"/>
    </row>
    <row r="557" spans="1:10" ht="15">
      <c r="A557" s="28"/>
      <c r="B557" s="29"/>
      <c r="C557" s="32"/>
      <c r="D557" s="30"/>
      <c r="E557" s="30"/>
      <c r="F557" s="30"/>
      <c r="G557" s="30"/>
      <c r="H557" s="30"/>
      <c r="I557" s="28"/>
      <c r="J557" s="3"/>
    </row>
    <row r="558" spans="1:10" ht="59.25" customHeight="1">
      <c r="A558" s="2" t="s">
        <v>56</v>
      </c>
      <c r="B558" s="443" t="s">
        <v>391</v>
      </c>
      <c r="C558" s="443"/>
      <c r="D558" s="443"/>
      <c r="E558" s="443"/>
      <c r="F558" s="443"/>
      <c r="G558" s="443"/>
      <c r="H558" s="443"/>
      <c r="I558" s="443"/>
      <c r="J558" s="3"/>
    </row>
    <row r="559" spans="1:10" ht="78.75">
      <c r="A559" s="25" t="s">
        <v>16</v>
      </c>
      <c r="B559" s="18" t="s">
        <v>1450</v>
      </c>
      <c r="C559" s="21" t="s">
        <v>202</v>
      </c>
      <c r="D559" s="25" t="s">
        <v>203</v>
      </c>
      <c r="E559" s="25">
        <v>20.5</v>
      </c>
      <c r="F559" s="25">
        <v>20.7</v>
      </c>
      <c r="G559" s="25">
        <v>20.7</v>
      </c>
      <c r="H559" s="36">
        <f>G559/F559*100-100</f>
        <v>0</v>
      </c>
      <c r="I559" s="27"/>
      <c r="J559" s="3"/>
    </row>
    <row r="560" spans="1:10" ht="267.75">
      <c r="A560" s="25" t="s">
        <v>4</v>
      </c>
      <c r="B560" s="24" t="s">
        <v>1451</v>
      </c>
      <c r="C560" s="21" t="s">
        <v>202</v>
      </c>
      <c r="D560" s="25" t="s">
        <v>203</v>
      </c>
      <c r="E560" s="25">
        <v>100</v>
      </c>
      <c r="F560" s="25">
        <v>100</v>
      </c>
      <c r="G560" s="25">
        <v>100</v>
      </c>
      <c r="H560" s="36">
        <f>G560/F560*100-100</f>
        <v>0</v>
      </c>
      <c r="I560" s="19"/>
      <c r="J560" s="3"/>
    </row>
    <row r="561" spans="1:10" ht="110.25">
      <c r="A561" s="25" t="s">
        <v>47</v>
      </c>
      <c r="B561" s="24" t="s">
        <v>260</v>
      </c>
      <c r="C561" s="21" t="s">
        <v>202</v>
      </c>
      <c r="D561" s="25" t="s">
        <v>203</v>
      </c>
      <c r="E561" s="25">
        <v>77.8</v>
      </c>
      <c r="F561" s="25">
        <v>75</v>
      </c>
      <c r="G561" s="25">
        <v>77.8</v>
      </c>
      <c r="H561" s="36">
        <f>G561/F561*100-100</f>
        <v>3.73333333333332</v>
      </c>
      <c r="I561" s="24" t="s">
        <v>261</v>
      </c>
      <c r="J561" s="3"/>
    </row>
    <row r="562" spans="1:10" ht="110.25">
      <c r="A562" s="37" t="s">
        <v>49</v>
      </c>
      <c r="B562" s="38" t="s">
        <v>1452</v>
      </c>
      <c r="C562" s="23" t="s">
        <v>202</v>
      </c>
      <c r="D562" s="23" t="s">
        <v>203</v>
      </c>
      <c r="E562" s="37">
        <v>44.4</v>
      </c>
      <c r="F562" s="37">
        <v>42</v>
      </c>
      <c r="G562" s="37">
        <v>42.4</v>
      </c>
      <c r="H562" s="39">
        <f>G562/F562*100-100</f>
        <v>0.952380952380949</v>
      </c>
      <c r="I562" s="38"/>
      <c r="J562" s="3"/>
    </row>
    <row r="563" spans="1:10" ht="15.75" customHeight="1">
      <c r="A563" s="419" t="s">
        <v>149</v>
      </c>
      <c r="B563" s="419"/>
      <c r="C563" s="419"/>
      <c r="D563" s="419"/>
      <c r="E563" s="419"/>
      <c r="F563" s="419"/>
      <c r="G563" s="419"/>
      <c r="H563" s="419"/>
      <c r="I563" s="419"/>
      <c r="J563" s="3"/>
    </row>
    <row r="564" spans="1:10" ht="94.5">
      <c r="A564" s="25" t="s">
        <v>14</v>
      </c>
      <c r="B564" s="12" t="s">
        <v>1453</v>
      </c>
      <c r="C564" s="21" t="s">
        <v>202</v>
      </c>
      <c r="D564" s="25" t="s">
        <v>203</v>
      </c>
      <c r="E564" s="25">
        <v>77.8</v>
      </c>
      <c r="F564" s="25">
        <v>75</v>
      </c>
      <c r="G564" s="25">
        <v>77.8</v>
      </c>
      <c r="H564" s="36">
        <f>G564/F564*100-100</f>
        <v>3.73333333333332</v>
      </c>
      <c r="I564" s="24" t="s">
        <v>261</v>
      </c>
      <c r="J564" s="3"/>
    </row>
    <row r="565" spans="1:10" ht="15.75" customHeight="1">
      <c r="A565" s="413" t="s">
        <v>150</v>
      </c>
      <c r="B565" s="413"/>
      <c r="C565" s="413"/>
      <c r="D565" s="413"/>
      <c r="E565" s="413"/>
      <c r="F565" s="413"/>
      <c r="G565" s="413"/>
      <c r="H565" s="413"/>
      <c r="I565" s="413"/>
      <c r="J565" s="3"/>
    </row>
    <row r="566" spans="1:10" ht="63">
      <c r="A566" s="40" t="s">
        <v>262</v>
      </c>
      <c r="B566" s="41" t="s">
        <v>1454</v>
      </c>
      <c r="C566" s="17"/>
      <c r="D566" s="111" t="s">
        <v>231</v>
      </c>
      <c r="E566" s="111">
        <v>3</v>
      </c>
      <c r="F566" s="111">
        <v>4</v>
      </c>
      <c r="G566" s="111">
        <v>4</v>
      </c>
      <c r="H566" s="42">
        <f>G566/F566*100-100</f>
        <v>0</v>
      </c>
      <c r="I566" s="90"/>
      <c r="J566" s="3"/>
    </row>
    <row r="567" spans="1:10" ht="49.5" customHeight="1">
      <c r="A567" s="413" t="s">
        <v>151</v>
      </c>
      <c r="B567" s="413"/>
      <c r="C567" s="413"/>
      <c r="D567" s="413"/>
      <c r="E567" s="413"/>
      <c r="F567" s="413"/>
      <c r="G567" s="413"/>
      <c r="H567" s="413"/>
      <c r="I567" s="413"/>
      <c r="J567" s="3"/>
    </row>
    <row r="568" spans="1:10" ht="78.75">
      <c r="A568" s="35" t="s">
        <v>123</v>
      </c>
      <c r="B568" s="18" t="s">
        <v>1455</v>
      </c>
      <c r="C568" s="21" t="s">
        <v>202</v>
      </c>
      <c r="D568" s="25" t="s">
        <v>203</v>
      </c>
      <c r="E568" s="25">
        <v>20.5</v>
      </c>
      <c r="F568" s="25">
        <v>20.7</v>
      </c>
      <c r="G568" s="25">
        <v>20.7</v>
      </c>
      <c r="H568" s="36">
        <f>G568/F568*100-100</f>
        <v>0</v>
      </c>
      <c r="I568" s="27"/>
      <c r="J568" s="3"/>
    </row>
    <row r="569" spans="1:10" ht="236.25">
      <c r="A569" s="35" t="s">
        <v>186</v>
      </c>
      <c r="B569" s="26" t="s">
        <v>1456</v>
      </c>
      <c r="C569" s="19"/>
      <c r="D569" s="25" t="s">
        <v>203</v>
      </c>
      <c r="E569" s="25">
        <v>100</v>
      </c>
      <c r="F569" s="25">
        <v>100</v>
      </c>
      <c r="G569" s="25">
        <v>100</v>
      </c>
      <c r="H569" s="36">
        <f>G569/F569*100-100</f>
        <v>0</v>
      </c>
      <c r="I569" s="43"/>
      <c r="J569" s="3"/>
    </row>
    <row r="570" spans="1:10" ht="36.75" customHeight="1">
      <c r="A570" s="413" t="s">
        <v>152</v>
      </c>
      <c r="B570" s="413"/>
      <c r="C570" s="413"/>
      <c r="D570" s="413"/>
      <c r="E570" s="413"/>
      <c r="F570" s="413"/>
      <c r="G570" s="413"/>
      <c r="H570" s="413"/>
      <c r="I570" s="413"/>
      <c r="J570" s="3"/>
    </row>
    <row r="571" spans="1:10" ht="141.75">
      <c r="A571" s="18" t="s">
        <v>263</v>
      </c>
      <c r="B571" s="18" t="s">
        <v>1457</v>
      </c>
      <c r="C571" s="18"/>
      <c r="D571" s="21" t="s">
        <v>264</v>
      </c>
      <c r="E571" s="21">
        <v>260</v>
      </c>
      <c r="F571" s="21">
        <v>260</v>
      </c>
      <c r="G571" s="21">
        <v>260</v>
      </c>
      <c r="H571" s="36">
        <f>G571/F571*100-100</f>
        <v>0</v>
      </c>
      <c r="I571" s="27"/>
      <c r="J571" s="3"/>
    </row>
    <row r="572" spans="1:10" ht="157.5">
      <c r="A572" s="18" t="s">
        <v>265</v>
      </c>
      <c r="B572" s="18" t="s">
        <v>1458</v>
      </c>
      <c r="C572" s="18"/>
      <c r="D572" s="21" t="s">
        <v>264</v>
      </c>
      <c r="E572" s="21">
        <v>1590</v>
      </c>
      <c r="F572" s="21">
        <v>1612</v>
      </c>
      <c r="G572" s="21">
        <v>1408</v>
      </c>
      <c r="H572" s="34">
        <f>G572/F572*100-100</f>
        <v>-12.655086848635236</v>
      </c>
      <c r="I572" s="27" t="s">
        <v>266</v>
      </c>
      <c r="J572" s="3"/>
    </row>
    <row r="573" spans="1:10" ht="126">
      <c r="A573" s="21" t="s">
        <v>267</v>
      </c>
      <c r="B573" s="24" t="s">
        <v>1459</v>
      </c>
      <c r="C573" s="18"/>
      <c r="D573" s="21" t="s">
        <v>268</v>
      </c>
      <c r="E573" s="21">
        <v>6200</v>
      </c>
      <c r="F573" s="21">
        <v>6200</v>
      </c>
      <c r="G573" s="21">
        <v>6200</v>
      </c>
      <c r="H573" s="34">
        <f>G573/F573*100-100</f>
        <v>0</v>
      </c>
      <c r="I573" s="27"/>
      <c r="J573" s="3"/>
    </row>
    <row r="574" spans="1:10" ht="204.75">
      <c r="A574" s="18" t="s">
        <v>269</v>
      </c>
      <c r="B574" s="24" t="s">
        <v>1460</v>
      </c>
      <c r="C574" s="18"/>
      <c r="D574" s="21" t="s">
        <v>264</v>
      </c>
      <c r="E574" s="21">
        <v>85</v>
      </c>
      <c r="F574" s="21">
        <v>87</v>
      </c>
      <c r="G574" s="21">
        <v>87</v>
      </c>
      <c r="H574" s="34">
        <f>G574/F574*100-100</f>
        <v>0</v>
      </c>
      <c r="I574" s="27"/>
      <c r="J574" s="3"/>
    </row>
    <row r="575" spans="1:10" ht="189">
      <c r="A575" s="18" t="s">
        <v>270</v>
      </c>
      <c r="B575" s="24" t="s">
        <v>271</v>
      </c>
      <c r="C575" s="18"/>
      <c r="D575" s="21" t="s">
        <v>264</v>
      </c>
      <c r="E575" s="21">
        <v>82</v>
      </c>
      <c r="F575" s="21">
        <v>84</v>
      </c>
      <c r="G575" s="21">
        <v>84</v>
      </c>
      <c r="H575" s="34">
        <f>G575/F575*100-100</f>
        <v>0</v>
      </c>
      <c r="I575" s="27"/>
      <c r="J575" s="3"/>
    </row>
    <row r="576" spans="1:10" ht="15.75" customHeight="1">
      <c r="A576" s="413" t="s">
        <v>272</v>
      </c>
      <c r="B576" s="413"/>
      <c r="C576" s="413"/>
      <c r="D576" s="413"/>
      <c r="E576" s="413"/>
      <c r="F576" s="413"/>
      <c r="G576" s="413"/>
      <c r="H576" s="413"/>
      <c r="I576" s="413"/>
      <c r="J576" s="3"/>
    </row>
    <row r="577" spans="1:10" ht="141.75">
      <c r="A577" s="21" t="s">
        <v>273</v>
      </c>
      <c r="B577" s="18" t="s">
        <v>1461</v>
      </c>
      <c r="C577" s="21" t="s">
        <v>202</v>
      </c>
      <c r="D577" s="21" t="s">
        <v>268</v>
      </c>
      <c r="E577" s="21">
        <v>10</v>
      </c>
      <c r="F577" s="21">
        <v>39</v>
      </c>
      <c r="G577" s="21">
        <v>2.5</v>
      </c>
      <c r="H577" s="34">
        <f>G577/F577*100-100</f>
        <v>-93.58974358974359</v>
      </c>
      <c r="I577" s="24" t="s">
        <v>274</v>
      </c>
      <c r="J577" s="3"/>
    </row>
    <row r="578" spans="1:10" ht="15.75">
      <c r="A578" s="317" t="s">
        <v>153</v>
      </c>
      <c r="B578" s="8"/>
      <c r="C578" s="8"/>
      <c r="D578" s="8"/>
      <c r="E578" s="8"/>
      <c r="F578" s="8"/>
      <c r="G578" s="317"/>
      <c r="H578" s="317"/>
      <c r="I578" s="317"/>
      <c r="J578" s="3"/>
    </row>
    <row r="579" spans="1:10" ht="110.25">
      <c r="A579" s="317" t="s">
        <v>125</v>
      </c>
      <c r="B579" s="18" t="s">
        <v>1462</v>
      </c>
      <c r="C579" s="21" t="s">
        <v>202</v>
      </c>
      <c r="D579" s="8" t="s">
        <v>203</v>
      </c>
      <c r="E579" s="8">
        <v>44.4</v>
      </c>
      <c r="F579" s="8">
        <v>42</v>
      </c>
      <c r="G579" s="317">
        <v>42.4</v>
      </c>
      <c r="H579" s="317">
        <v>1</v>
      </c>
      <c r="I579" s="317"/>
      <c r="J579" s="3"/>
    </row>
    <row r="580" spans="1:10" ht="15.75">
      <c r="A580" s="317" t="s">
        <v>154</v>
      </c>
      <c r="B580" s="49"/>
      <c r="C580" s="8"/>
      <c r="D580" s="8"/>
      <c r="E580" s="8"/>
      <c r="F580" s="8"/>
      <c r="G580" s="317"/>
      <c r="H580" s="317"/>
      <c r="I580" s="317"/>
      <c r="J580" s="3"/>
    </row>
    <row r="581" spans="1:10" ht="94.5">
      <c r="A581" s="317" t="s">
        <v>127</v>
      </c>
      <c r="B581" s="18" t="s">
        <v>1463</v>
      </c>
      <c r="C581" s="21" t="s">
        <v>202</v>
      </c>
      <c r="D581" s="8" t="s">
        <v>231</v>
      </c>
      <c r="E581" s="8">
        <v>1</v>
      </c>
      <c r="F581" s="8">
        <v>1</v>
      </c>
      <c r="G581" s="317">
        <v>1</v>
      </c>
      <c r="H581" s="317">
        <v>0</v>
      </c>
      <c r="I581" s="317"/>
      <c r="J581" s="3"/>
    </row>
    <row r="582" spans="1:10" ht="63" customHeight="1">
      <c r="A582" s="55">
        <v>9</v>
      </c>
      <c r="B582" s="443" t="s">
        <v>57</v>
      </c>
      <c r="C582" s="443"/>
      <c r="D582" s="443"/>
      <c r="E582" s="443"/>
      <c r="F582" s="443"/>
      <c r="G582" s="443"/>
      <c r="H582" s="443"/>
      <c r="I582" s="443"/>
      <c r="J582" s="3"/>
    </row>
    <row r="583" spans="1:10" ht="47.25">
      <c r="A583" s="35">
        <v>1</v>
      </c>
      <c r="B583" s="108" t="s">
        <v>296</v>
      </c>
      <c r="C583" s="21" t="s">
        <v>202</v>
      </c>
      <c r="D583" s="25" t="s">
        <v>231</v>
      </c>
      <c r="E583" s="25">
        <v>9521</v>
      </c>
      <c r="F583" s="25">
        <v>9700</v>
      </c>
      <c r="G583" s="25">
        <v>9981</v>
      </c>
      <c r="H583" s="36">
        <f>G583/F583*100-100</f>
        <v>2.896907216494853</v>
      </c>
      <c r="I583" s="9"/>
      <c r="J583" s="3"/>
    </row>
    <row r="584" spans="1:10" ht="47.25">
      <c r="A584" s="35">
        <v>2</v>
      </c>
      <c r="B584" s="108" t="s">
        <v>297</v>
      </c>
      <c r="C584" s="21" t="s">
        <v>202</v>
      </c>
      <c r="D584" s="25" t="s">
        <v>298</v>
      </c>
      <c r="E584" s="25">
        <v>602</v>
      </c>
      <c r="F584" s="25">
        <v>625</v>
      </c>
      <c r="G584" s="25">
        <v>638</v>
      </c>
      <c r="H584" s="36">
        <f>G584/F584*100-100</f>
        <v>2.0799999999999983</v>
      </c>
      <c r="I584" s="9"/>
      <c r="J584" s="3"/>
    </row>
    <row r="585" spans="1:10" ht="63">
      <c r="A585" s="35">
        <v>3</v>
      </c>
      <c r="B585" s="108" t="s">
        <v>299</v>
      </c>
      <c r="C585" s="178" t="s">
        <v>202</v>
      </c>
      <c r="D585" s="25" t="s">
        <v>203</v>
      </c>
      <c r="E585" s="25">
        <v>23.9</v>
      </c>
      <c r="F585" s="25">
        <v>22</v>
      </c>
      <c r="G585" s="25">
        <v>22.1</v>
      </c>
      <c r="H585" s="36">
        <f>G585/F585*100-100</f>
        <v>0.45454545454546746</v>
      </c>
      <c r="I585" s="9"/>
      <c r="J585" s="3"/>
    </row>
    <row r="586" spans="1:10" ht="15.75">
      <c r="A586" s="51" t="s">
        <v>389</v>
      </c>
      <c r="B586" s="49"/>
      <c r="C586" s="7"/>
      <c r="D586" s="7"/>
      <c r="E586" s="7"/>
      <c r="F586" s="7"/>
      <c r="G586" s="7"/>
      <c r="H586" s="7"/>
      <c r="I586" s="7"/>
      <c r="J586" s="3"/>
    </row>
    <row r="587" spans="1:10" ht="31.5">
      <c r="A587" s="35" t="s">
        <v>176</v>
      </c>
      <c r="B587" s="18" t="s">
        <v>300</v>
      </c>
      <c r="C587" s="21" t="s">
        <v>202</v>
      </c>
      <c r="D587" s="25" t="s">
        <v>301</v>
      </c>
      <c r="E587" s="25">
        <v>451.2</v>
      </c>
      <c r="F587" s="25">
        <v>498.7</v>
      </c>
      <c r="G587" s="25">
        <v>431.8</v>
      </c>
      <c r="H587" s="36">
        <f>G587/F587*100-100</f>
        <v>-13.414878684579904</v>
      </c>
      <c r="I587" s="21" t="s">
        <v>302</v>
      </c>
      <c r="J587" s="3"/>
    </row>
    <row r="588" spans="1:10" ht="47.25">
      <c r="A588" s="35" t="s">
        <v>177</v>
      </c>
      <c r="B588" s="18" t="s">
        <v>303</v>
      </c>
      <c r="C588" s="21" t="s">
        <v>202</v>
      </c>
      <c r="D588" s="25" t="s">
        <v>304</v>
      </c>
      <c r="E588" s="25">
        <v>3.74</v>
      </c>
      <c r="F588" s="25">
        <v>4.15</v>
      </c>
      <c r="G588" s="25">
        <v>3.6</v>
      </c>
      <c r="H588" s="36">
        <f>G588/F588*100-100</f>
        <v>-13.253012048192787</v>
      </c>
      <c r="I588" s="21" t="s">
        <v>305</v>
      </c>
      <c r="J588" s="3"/>
    </row>
    <row r="589" spans="1:10" ht="126">
      <c r="A589" s="35" t="s">
        <v>178</v>
      </c>
      <c r="B589" s="18" t="s">
        <v>296</v>
      </c>
      <c r="C589" s="21" t="s">
        <v>202</v>
      </c>
      <c r="D589" s="25" t="s">
        <v>231</v>
      </c>
      <c r="E589" s="25">
        <v>9521</v>
      </c>
      <c r="F589" s="25">
        <v>9700</v>
      </c>
      <c r="G589" s="25">
        <v>9981</v>
      </c>
      <c r="H589" s="36">
        <f>G589/F589*100-100</f>
        <v>2.896907216494853</v>
      </c>
      <c r="I589" s="178" t="s">
        <v>306</v>
      </c>
      <c r="J589" s="3"/>
    </row>
    <row r="590" spans="1:10" ht="78.75">
      <c r="A590" s="35" t="s">
        <v>307</v>
      </c>
      <c r="B590" s="18" t="s">
        <v>308</v>
      </c>
      <c r="C590" s="21" t="s">
        <v>202</v>
      </c>
      <c r="D590" s="25" t="s">
        <v>231</v>
      </c>
      <c r="E590" s="25">
        <v>81</v>
      </c>
      <c r="F590" s="25">
        <v>81.5</v>
      </c>
      <c r="G590" s="25">
        <v>83</v>
      </c>
      <c r="H590" s="36">
        <f>G590/F590*100-100</f>
        <v>1.8404907975459963</v>
      </c>
      <c r="I590" s="25"/>
      <c r="J590" s="3"/>
    </row>
    <row r="591" spans="1:10" ht="15.75">
      <c r="A591" s="454" t="s">
        <v>387</v>
      </c>
      <c r="B591" s="454"/>
      <c r="C591" s="454"/>
      <c r="D591" s="454"/>
      <c r="E591" s="454"/>
      <c r="F591" s="454"/>
      <c r="G591" s="454"/>
      <c r="H591" s="454"/>
      <c r="I591" s="454"/>
      <c r="J591" s="3"/>
    </row>
    <row r="592" spans="1:10" ht="63">
      <c r="A592" s="35" t="s">
        <v>262</v>
      </c>
      <c r="B592" s="18" t="s">
        <v>309</v>
      </c>
      <c r="C592" s="21" t="s">
        <v>202</v>
      </c>
      <c r="D592" s="25" t="s">
        <v>224</v>
      </c>
      <c r="E592" s="25">
        <v>35</v>
      </c>
      <c r="F592" s="25">
        <v>37</v>
      </c>
      <c r="G592" s="25">
        <v>37</v>
      </c>
      <c r="H592" s="36">
        <f>G592/F592*100-100</f>
        <v>0</v>
      </c>
      <c r="I592" s="21" t="s">
        <v>310</v>
      </c>
      <c r="J592" s="3"/>
    </row>
    <row r="593" spans="1:10" ht="63">
      <c r="A593" s="35" t="s">
        <v>311</v>
      </c>
      <c r="B593" s="18" t="s">
        <v>312</v>
      </c>
      <c r="C593" s="21" t="s">
        <v>202</v>
      </c>
      <c r="D593" s="25" t="s">
        <v>231</v>
      </c>
      <c r="E593" s="25">
        <v>6</v>
      </c>
      <c r="F593" s="25">
        <v>7</v>
      </c>
      <c r="G593" s="25">
        <v>7</v>
      </c>
      <c r="H593" s="36">
        <f>G593/F593*100-100</f>
        <v>0</v>
      </c>
      <c r="I593" s="178" t="s">
        <v>313</v>
      </c>
      <c r="J593" s="3"/>
    </row>
    <row r="594" spans="1:10" ht="15.75">
      <c r="A594" s="454" t="s">
        <v>388</v>
      </c>
      <c r="B594" s="454"/>
      <c r="C594" s="454"/>
      <c r="D594" s="454"/>
      <c r="E594" s="454"/>
      <c r="F594" s="454"/>
      <c r="G594" s="454"/>
      <c r="H594" s="454"/>
      <c r="I594" s="454"/>
      <c r="J594" s="3"/>
    </row>
    <row r="595" spans="1:10" ht="31.5">
      <c r="A595" s="35" t="s">
        <v>314</v>
      </c>
      <c r="B595" s="18" t="s">
        <v>315</v>
      </c>
      <c r="C595" s="21" t="s">
        <v>202</v>
      </c>
      <c r="D595" s="25" t="s">
        <v>224</v>
      </c>
      <c r="E595" s="25">
        <v>98</v>
      </c>
      <c r="F595" s="25">
        <v>108</v>
      </c>
      <c r="G595" s="25">
        <v>108</v>
      </c>
      <c r="H595" s="36">
        <f>G595/F595*100-100</f>
        <v>0</v>
      </c>
      <c r="I595" s="21" t="s">
        <v>316</v>
      </c>
      <c r="J595" s="3"/>
    </row>
    <row r="596" spans="1:10" ht="78.75">
      <c r="A596" s="35" t="s">
        <v>317</v>
      </c>
      <c r="B596" s="18" t="s">
        <v>318</v>
      </c>
      <c r="C596" s="21" t="s">
        <v>202</v>
      </c>
      <c r="D596" s="25" t="s">
        <v>231</v>
      </c>
      <c r="E596" s="25">
        <v>9</v>
      </c>
      <c r="F596" s="25">
        <v>10</v>
      </c>
      <c r="G596" s="25">
        <v>10</v>
      </c>
      <c r="H596" s="36">
        <f>G596/F596*100-100</f>
        <v>0</v>
      </c>
      <c r="I596" s="21" t="s">
        <v>319</v>
      </c>
      <c r="J596" s="3"/>
    </row>
    <row r="597" spans="1:10" ht="21.75" customHeight="1">
      <c r="A597" s="51" t="s">
        <v>386</v>
      </c>
      <c r="B597" s="7"/>
      <c r="C597" s="7"/>
      <c r="D597" s="7"/>
      <c r="E597" s="7"/>
      <c r="F597" s="7"/>
      <c r="G597" s="7"/>
      <c r="H597" s="7"/>
      <c r="I597" s="7"/>
      <c r="J597" s="3"/>
    </row>
    <row r="598" spans="1:10" ht="94.5">
      <c r="A598" s="35" t="s">
        <v>180</v>
      </c>
      <c r="B598" s="18" t="s">
        <v>320</v>
      </c>
      <c r="C598" s="21" t="s">
        <v>202</v>
      </c>
      <c r="D598" s="21" t="s">
        <v>321</v>
      </c>
      <c r="E598" s="25">
        <v>16.6</v>
      </c>
      <c r="F598" s="25">
        <v>19.5</v>
      </c>
      <c r="G598" s="25">
        <v>18.1</v>
      </c>
      <c r="H598" s="36">
        <f>G598/F598*100-100</f>
        <v>-7.179487179487182</v>
      </c>
      <c r="I598" s="21" t="s">
        <v>322</v>
      </c>
      <c r="J598" s="3"/>
    </row>
    <row r="599" spans="1:10" ht="63">
      <c r="A599" s="35" t="s">
        <v>323</v>
      </c>
      <c r="B599" s="18" t="s">
        <v>324</v>
      </c>
      <c r="C599" s="21" t="s">
        <v>202</v>
      </c>
      <c r="D599" s="21" t="s">
        <v>304</v>
      </c>
      <c r="E599" s="25">
        <v>131.6</v>
      </c>
      <c r="F599" s="25">
        <v>161</v>
      </c>
      <c r="G599" s="25">
        <v>151.1</v>
      </c>
      <c r="H599" s="36">
        <f>G599/F599*100-100</f>
        <v>-6.149068322981364</v>
      </c>
      <c r="I599" s="21" t="s">
        <v>325</v>
      </c>
      <c r="J599" s="3"/>
    </row>
    <row r="600" spans="1:10" ht="31.5">
      <c r="A600" s="35" t="s">
        <v>326</v>
      </c>
      <c r="B600" s="18" t="s">
        <v>327</v>
      </c>
      <c r="C600" s="21" t="s">
        <v>202</v>
      </c>
      <c r="D600" s="25" t="s">
        <v>328</v>
      </c>
      <c r="E600" s="25">
        <v>72.6</v>
      </c>
      <c r="F600" s="25">
        <v>75.2</v>
      </c>
      <c r="G600" s="25">
        <v>76.4</v>
      </c>
      <c r="H600" s="36">
        <f>G600/F600*100-100</f>
        <v>1.5957446808510696</v>
      </c>
      <c r="I600" s="25"/>
      <c r="J600" s="3"/>
    </row>
    <row r="601" spans="1:10" ht="47.25">
      <c r="A601" s="35" t="s">
        <v>329</v>
      </c>
      <c r="B601" s="18" t="s">
        <v>330</v>
      </c>
      <c r="C601" s="21" t="s">
        <v>202</v>
      </c>
      <c r="D601" s="25" t="s">
        <v>298</v>
      </c>
      <c r="E601" s="25">
        <v>602</v>
      </c>
      <c r="F601" s="25">
        <v>625</v>
      </c>
      <c r="G601" s="25">
        <v>638</v>
      </c>
      <c r="H601" s="36">
        <f>G601/F601*100-100</f>
        <v>2.0799999999999983</v>
      </c>
      <c r="I601" s="25"/>
      <c r="J601" s="3"/>
    </row>
    <row r="602" spans="1:10" ht="18.75" customHeight="1">
      <c r="A602" s="448" t="s">
        <v>331</v>
      </c>
      <c r="B602" s="448"/>
      <c r="C602" s="448"/>
      <c r="D602" s="448"/>
      <c r="E602" s="448"/>
      <c r="F602" s="448"/>
      <c r="G602" s="448"/>
      <c r="H602" s="448"/>
      <c r="I602" s="448"/>
      <c r="J602" s="3"/>
    </row>
    <row r="603" spans="1:10" ht="47.25">
      <c r="A603" s="35" t="s">
        <v>228</v>
      </c>
      <c r="B603" s="18" t="s">
        <v>332</v>
      </c>
      <c r="C603" s="21" t="s">
        <v>202</v>
      </c>
      <c r="D603" s="25" t="s">
        <v>224</v>
      </c>
      <c r="E603" s="25">
        <v>63</v>
      </c>
      <c r="F603" s="25">
        <v>67</v>
      </c>
      <c r="G603" s="25">
        <v>67</v>
      </c>
      <c r="H603" s="36">
        <f>G603/F603*100-100</f>
        <v>0</v>
      </c>
      <c r="I603" s="21" t="s">
        <v>333</v>
      </c>
      <c r="J603" s="3"/>
    </row>
    <row r="604" spans="1:10" ht="110.25">
      <c r="A604" s="35" t="s">
        <v>334</v>
      </c>
      <c r="B604" s="18" t="s">
        <v>335</v>
      </c>
      <c r="C604" s="21" t="s">
        <v>202</v>
      </c>
      <c r="D604" s="25" t="s">
        <v>231</v>
      </c>
      <c r="E604" s="25">
        <v>20</v>
      </c>
      <c r="F604" s="25">
        <v>22</v>
      </c>
      <c r="G604" s="25">
        <v>22</v>
      </c>
      <c r="H604" s="36">
        <f>G604/F604*100-100</f>
        <v>0</v>
      </c>
      <c r="I604" s="21" t="s">
        <v>336</v>
      </c>
      <c r="J604" s="3"/>
    </row>
    <row r="605" spans="1:10" s="54" customFormat="1" ht="25.5" customHeight="1">
      <c r="A605" s="448" t="s">
        <v>337</v>
      </c>
      <c r="B605" s="448"/>
      <c r="C605" s="448"/>
      <c r="D605" s="448"/>
      <c r="E605" s="448"/>
      <c r="F605" s="448"/>
      <c r="G605" s="448"/>
      <c r="H605" s="448"/>
      <c r="I605" s="448"/>
      <c r="J605" s="195"/>
    </row>
    <row r="606" spans="1:10" ht="47.25">
      <c r="A606" s="35" t="s">
        <v>338</v>
      </c>
      <c r="B606" s="18" t="s">
        <v>339</v>
      </c>
      <c r="C606" s="21" t="s">
        <v>202</v>
      </c>
      <c r="D606" s="25" t="s">
        <v>224</v>
      </c>
      <c r="E606" s="25">
        <v>9</v>
      </c>
      <c r="F606" s="25">
        <v>11</v>
      </c>
      <c r="G606" s="25">
        <v>11</v>
      </c>
      <c r="H606" s="36">
        <f>G606/F606*100-100</f>
        <v>0</v>
      </c>
      <c r="I606" s="21" t="s">
        <v>340</v>
      </c>
      <c r="J606" s="3"/>
    </row>
    <row r="607" spans="1:10" ht="220.5">
      <c r="A607" s="35" t="s">
        <v>341</v>
      </c>
      <c r="B607" s="18" t="s">
        <v>342</v>
      </c>
      <c r="C607" s="21" t="s">
        <v>202</v>
      </c>
      <c r="D607" s="25" t="s">
        <v>231</v>
      </c>
      <c r="E607" s="25">
        <v>10</v>
      </c>
      <c r="F607" s="25">
        <v>12</v>
      </c>
      <c r="G607" s="25">
        <v>12</v>
      </c>
      <c r="H607" s="36">
        <f>G607/F607*100-100</f>
        <v>0</v>
      </c>
      <c r="I607" s="21" t="s">
        <v>343</v>
      </c>
      <c r="J607" s="3"/>
    </row>
    <row r="608" spans="1:10" ht="34.5" customHeight="1">
      <c r="A608" s="419" t="s">
        <v>344</v>
      </c>
      <c r="B608" s="419"/>
      <c r="C608" s="419"/>
      <c r="D608" s="419"/>
      <c r="E608" s="419"/>
      <c r="F608" s="419"/>
      <c r="G608" s="419"/>
      <c r="H608" s="419"/>
      <c r="I608" s="419"/>
      <c r="J608" s="3"/>
    </row>
    <row r="609" spans="1:10" ht="47.25">
      <c r="A609" s="35" t="s">
        <v>345</v>
      </c>
      <c r="B609" s="18" t="s">
        <v>346</v>
      </c>
      <c r="C609" s="21" t="s">
        <v>202</v>
      </c>
      <c r="D609" s="25" t="s">
        <v>321</v>
      </c>
      <c r="E609" s="25">
        <v>12.27</v>
      </c>
      <c r="F609" s="25">
        <v>12.83</v>
      </c>
      <c r="G609" s="53">
        <v>12.83</v>
      </c>
      <c r="H609" s="36">
        <f>G609/F609*100-100</f>
        <v>0</v>
      </c>
      <c r="I609" s="25"/>
      <c r="J609" s="3"/>
    </row>
    <row r="610" spans="1:10" ht="63">
      <c r="A610" s="35" t="s">
        <v>347</v>
      </c>
      <c r="B610" s="18" t="s">
        <v>299</v>
      </c>
      <c r="C610" s="21" t="s">
        <v>202</v>
      </c>
      <c r="D610" s="25" t="s">
        <v>203</v>
      </c>
      <c r="E610" s="25">
        <v>23.9</v>
      </c>
      <c r="F610" s="25">
        <v>22</v>
      </c>
      <c r="G610" s="25">
        <v>22.1</v>
      </c>
      <c r="H610" s="36">
        <f>G610/F610*100-100</f>
        <v>0.45454545454546746</v>
      </c>
      <c r="I610" s="21" t="s">
        <v>348</v>
      </c>
      <c r="J610" s="3"/>
    </row>
    <row r="611" spans="1:10" ht="32.25" customHeight="1">
      <c r="A611" s="413" t="s">
        <v>349</v>
      </c>
      <c r="B611" s="413"/>
      <c r="C611" s="413"/>
      <c r="D611" s="413"/>
      <c r="E611" s="413"/>
      <c r="F611" s="413"/>
      <c r="G611" s="413"/>
      <c r="H611" s="413"/>
      <c r="I611" s="413"/>
      <c r="J611" s="3"/>
    </row>
    <row r="612" spans="1:10" ht="78.75">
      <c r="A612" s="35" t="s">
        <v>350</v>
      </c>
      <c r="B612" s="18" t="s">
        <v>351</v>
      </c>
      <c r="C612" s="21" t="s">
        <v>202</v>
      </c>
      <c r="D612" s="25" t="s">
        <v>231</v>
      </c>
      <c r="E612" s="25">
        <v>3406</v>
      </c>
      <c r="F612" s="25">
        <v>3408</v>
      </c>
      <c r="G612" s="25">
        <v>3408</v>
      </c>
      <c r="H612" s="36">
        <f>G612/F612*100-100</f>
        <v>0</v>
      </c>
      <c r="I612" s="25"/>
      <c r="J612" s="3"/>
    </row>
    <row r="613" spans="1:10" ht="49.5" customHeight="1">
      <c r="A613" s="413" t="s">
        <v>352</v>
      </c>
      <c r="B613" s="413"/>
      <c r="C613" s="413"/>
      <c r="D613" s="413"/>
      <c r="E613" s="413"/>
      <c r="F613" s="413"/>
      <c r="G613" s="413"/>
      <c r="H613" s="413"/>
      <c r="I613" s="413"/>
      <c r="J613" s="3"/>
    </row>
    <row r="614" spans="1:10" ht="220.5">
      <c r="A614" s="35" t="s">
        <v>353</v>
      </c>
      <c r="B614" s="18" t="s">
        <v>354</v>
      </c>
      <c r="C614" s="21" t="s">
        <v>202</v>
      </c>
      <c r="D614" s="25" t="s">
        <v>224</v>
      </c>
      <c r="E614" s="25">
        <v>3</v>
      </c>
      <c r="F614" s="25">
        <v>3</v>
      </c>
      <c r="G614" s="25">
        <v>3</v>
      </c>
      <c r="H614" s="36">
        <f>G614/F614*100-100</f>
        <v>0</v>
      </c>
      <c r="I614" s="21" t="s">
        <v>355</v>
      </c>
      <c r="J614" s="3"/>
    </row>
    <row r="615" spans="1:10" ht="31.5" customHeight="1">
      <c r="A615" s="413" t="s">
        <v>356</v>
      </c>
      <c r="B615" s="413"/>
      <c r="C615" s="413"/>
      <c r="D615" s="413"/>
      <c r="E615" s="413"/>
      <c r="F615" s="413"/>
      <c r="G615" s="413"/>
      <c r="H615" s="413"/>
      <c r="I615" s="413"/>
      <c r="J615" s="3"/>
    </row>
    <row r="616" spans="1:10" ht="94.5">
      <c r="A616" s="35" t="s">
        <v>357</v>
      </c>
      <c r="B616" s="21" t="s">
        <v>358</v>
      </c>
      <c r="C616" s="21" t="s">
        <v>202</v>
      </c>
      <c r="D616" s="25" t="s">
        <v>231</v>
      </c>
      <c r="E616" s="25">
        <v>1</v>
      </c>
      <c r="F616" s="25">
        <v>1</v>
      </c>
      <c r="G616" s="25">
        <v>1</v>
      </c>
      <c r="H616" s="36">
        <f>G616/F616*100-100</f>
        <v>0</v>
      </c>
      <c r="I616" s="25" t="s">
        <v>359</v>
      </c>
      <c r="J616" s="3"/>
    </row>
    <row r="617" spans="1:10" ht="36.75" customHeight="1">
      <c r="A617" s="413" t="s">
        <v>360</v>
      </c>
      <c r="B617" s="413"/>
      <c r="C617" s="413"/>
      <c r="D617" s="413"/>
      <c r="E617" s="413"/>
      <c r="F617" s="413"/>
      <c r="G617" s="413"/>
      <c r="H617" s="413"/>
      <c r="I617" s="413"/>
      <c r="J617" s="3"/>
    </row>
    <row r="618" spans="1:10" ht="110.25">
      <c r="A618" s="25" t="s">
        <v>361</v>
      </c>
      <c r="B618" s="21" t="s">
        <v>362</v>
      </c>
      <c r="C618" s="21" t="s">
        <v>202</v>
      </c>
      <c r="D618" s="25" t="s">
        <v>224</v>
      </c>
      <c r="E618" s="25">
        <v>0</v>
      </c>
      <c r="F618" s="25">
        <v>15</v>
      </c>
      <c r="G618" s="25">
        <v>15</v>
      </c>
      <c r="H618" s="25">
        <f>G618/F618*100-100</f>
        <v>0</v>
      </c>
      <c r="I618" s="21" t="s">
        <v>363</v>
      </c>
      <c r="J618" s="3"/>
    </row>
    <row r="619" spans="1:10" ht="35.25" customHeight="1">
      <c r="A619" s="413" t="s">
        <v>364</v>
      </c>
      <c r="B619" s="413"/>
      <c r="C619" s="413"/>
      <c r="D619" s="413"/>
      <c r="E619" s="413"/>
      <c r="F619" s="413"/>
      <c r="G619" s="413"/>
      <c r="H619" s="413"/>
      <c r="I619" s="413"/>
      <c r="J619" s="3"/>
    </row>
    <row r="620" spans="1:10" ht="94.5">
      <c r="A620" s="35" t="s">
        <v>365</v>
      </c>
      <c r="B620" s="18" t="s">
        <v>366</v>
      </c>
      <c r="C620" s="21" t="s">
        <v>202</v>
      </c>
      <c r="D620" s="25" t="s">
        <v>231</v>
      </c>
      <c r="E620" s="25">
        <v>4</v>
      </c>
      <c r="F620" s="25">
        <v>4</v>
      </c>
      <c r="G620" s="25">
        <v>4</v>
      </c>
      <c r="H620" s="36">
        <f>G620/F620*100-100</f>
        <v>0</v>
      </c>
      <c r="I620" s="21" t="s">
        <v>367</v>
      </c>
      <c r="J620" s="3"/>
    </row>
    <row r="621" spans="1:10" ht="34.5" customHeight="1">
      <c r="A621" s="413" t="s">
        <v>368</v>
      </c>
      <c r="B621" s="413"/>
      <c r="C621" s="413"/>
      <c r="D621" s="413"/>
      <c r="E621" s="413"/>
      <c r="F621" s="413"/>
      <c r="G621" s="413"/>
      <c r="H621" s="413"/>
      <c r="I621" s="413"/>
      <c r="J621" s="3"/>
    </row>
    <row r="622" spans="1:10" ht="47.25">
      <c r="A622" s="35"/>
      <c r="B622" s="21" t="s">
        <v>216</v>
      </c>
      <c r="C622" s="25"/>
      <c r="D622" s="25"/>
      <c r="E622" s="25"/>
      <c r="F622" s="25"/>
      <c r="G622" s="25"/>
      <c r="H622" s="25"/>
      <c r="I622" s="25"/>
      <c r="J622" s="3"/>
    </row>
    <row r="623" spans="1:10" ht="47.25">
      <c r="A623" s="35" t="s">
        <v>369</v>
      </c>
      <c r="B623" s="21" t="s">
        <v>370</v>
      </c>
      <c r="C623" s="21" t="s">
        <v>202</v>
      </c>
      <c r="D623" s="25" t="s">
        <v>231</v>
      </c>
      <c r="E623" s="25">
        <v>160</v>
      </c>
      <c r="F623" s="25">
        <v>111</v>
      </c>
      <c r="G623" s="25">
        <v>111</v>
      </c>
      <c r="H623" s="36">
        <f>G623/F623*100-100</f>
        <v>0</v>
      </c>
      <c r="I623" s="25"/>
      <c r="J623" s="3"/>
    </row>
    <row r="624" spans="1:10" ht="15.75" customHeight="1">
      <c r="A624" s="413" t="s">
        <v>371</v>
      </c>
      <c r="B624" s="413"/>
      <c r="C624" s="413"/>
      <c r="D624" s="413"/>
      <c r="E624" s="413"/>
      <c r="F624" s="413"/>
      <c r="G624" s="413"/>
      <c r="H624" s="413"/>
      <c r="I624" s="413"/>
      <c r="J624" s="3"/>
    </row>
    <row r="625" spans="1:10" ht="94.5">
      <c r="A625" s="35" t="s">
        <v>372</v>
      </c>
      <c r="B625" s="18" t="s">
        <v>373</v>
      </c>
      <c r="C625" s="21" t="s">
        <v>202</v>
      </c>
      <c r="D625" s="25" t="s">
        <v>203</v>
      </c>
      <c r="E625" s="25">
        <v>10.5</v>
      </c>
      <c r="F625" s="25">
        <v>10.9</v>
      </c>
      <c r="G625" s="25">
        <v>10.6</v>
      </c>
      <c r="H625" s="36">
        <f>G625/F625*100-100</f>
        <v>-2.7522935779816606</v>
      </c>
      <c r="I625" s="21" t="s">
        <v>374</v>
      </c>
      <c r="J625" s="3"/>
    </row>
    <row r="626" spans="1:10" ht="15.75" customHeight="1">
      <c r="A626" s="413" t="s">
        <v>375</v>
      </c>
      <c r="B626" s="413"/>
      <c r="C626" s="413"/>
      <c r="D626" s="413"/>
      <c r="E626" s="413"/>
      <c r="F626" s="413"/>
      <c r="G626" s="413"/>
      <c r="H626" s="413"/>
      <c r="I626" s="413"/>
      <c r="J626" s="3"/>
    </row>
    <row r="627" spans="1:10" ht="157.5">
      <c r="A627" s="35" t="s">
        <v>376</v>
      </c>
      <c r="B627" s="18" t="s">
        <v>377</v>
      </c>
      <c r="C627" s="21" t="s">
        <v>202</v>
      </c>
      <c r="D627" s="25" t="s">
        <v>231</v>
      </c>
      <c r="E627" s="25">
        <v>0</v>
      </c>
      <c r="F627" s="25">
        <v>0</v>
      </c>
      <c r="G627" s="25">
        <v>0</v>
      </c>
      <c r="H627" s="36">
        <v>0</v>
      </c>
      <c r="I627" s="25"/>
      <c r="J627" s="3"/>
    </row>
    <row r="628" spans="1:10" ht="60" customHeight="1">
      <c r="A628" s="413" t="s">
        <v>378</v>
      </c>
      <c r="B628" s="413"/>
      <c r="C628" s="413"/>
      <c r="D628" s="413"/>
      <c r="E628" s="413"/>
      <c r="F628" s="413"/>
      <c r="G628" s="413"/>
      <c r="H628" s="413"/>
      <c r="I628" s="413"/>
      <c r="J628" s="3"/>
    </row>
    <row r="629" spans="1:10" ht="173.25">
      <c r="A629" s="35" t="s">
        <v>379</v>
      </c>
      <c r="B629" s="18" t="s">
        <v>380</v>
      </c>
      <c r="C629" s="21" t="s">
        <v>202</v>
      </c>
      <c r="D629" s="25" t="s">
        <v>231</v>
      </c>
      <c r="E629" s="25">
        <v>0</v>
      </c>
      <c r="F629" s="25">
        <v>0</v>
      </c>
      <c r="G629" s="25">
        <v>0</v>
      </c>
      <c r="H629" s="36">
        <v>0</v>
      </c>
      <c r="I629" s="25"/>
      <c r="J629" s="3"/>
    </row>
    <row r="630" spans="1:10" ht="15.75" customHeight="1">
      <c r="A630" s="427" t="s">
        <v>381</v>
      </c>
      <c r="B630" s="427"/>
      <c r="C630" s="427"/>
      <c r="D630" s="427"/>
      <c r="E630" s="427"/>
      <c r="F630" s="427"/>
      <c r="G630" s="427"/>
      <c r="H630" s="427"/>
      <c r="I630" s="427"/>
      <c r="J630" s="3"/>
    </row>
    <row r="631" spans="1:10" ht="141.75">
      <c r="A631" s="35" t="s">
        <v>382</v>
      </c>
      <c r="B631" s="18" t="s">
        <v>383</v>
      </c>
      <c r="C631" s="21" t="s">
        <v>202</v>
      </c>
      <c r="D631" s="21" t="s">
        <v>304</v>
      </c>
      <c r="E631" s="25">
        <v>0</v>
      </c>
      <c r="F631" s="25">
        <v>0</v>
      </c>
      <c r="G631" s="25">
        <v>0</v>
      </c>
      <c r="H631" s="36">
        <v>0</v>
      </c>
      <c r="I631" s="25"/>
      <c r="J631" s="3"/>
    </row>
    <row r="632" spans="1:10" ht="15.75" customHeight="1">
      <c r="A632" s="427" t="s">
        <v>384</v>
      </c>
      <c r="B632" s="427"/>
      <c r="C632" s="427"/>
      <c r="D632" s="427"/>
      <c r="E632" s="427"/>
      <c r="F632" s="427"/>
      <c r="G632" s="427"/>
      <c r="H632" s="427"/>
      <c r="I632" s="427"/>
      <c r="J632" s="3"/>
    </row>
    <row r="633" spans="1:10" ht="47.25">
      <c r="A633" s="35" t="s">
        <v>385</v>
      </c>
      <c r="B633" s="21" t="s">
        <v>370</v>
      </c>
      <c r="C633" s="21" t="s">
        <v>202</v>
      </c>
      <c r="D633" s="25" t="s">
        <v>231</v>
      </c>
      <c r="E633" s="25">
        <v>160</v>
      </c>
      <c r="F633" s="25">
        <v>111</v>
      </c>
      <c r="G633" s="25">
        <v>111</v>
      </c>
      <c r="H633" s="36">
        <f>G633/F633*100-100</f>
        <v>0</v>
      </c>
      <c r="I633" s="25"/>
      <c r="J633" s="3"/>
    </row>
    <row r="634" spans="1:13" ht="60" customHeight="1">
      <c r="A634" s="2" t="s">
        <v>58</v>
      </c>
      <c r="B634" s="443" t="s">
        <v>59</v>
      </c>
      <c r="C634" s="443"/>
      <c r="D634" s="443"/>
      <c r="E634" s="443"/>
      <c r="F634" s="443"/>
      <c r="G634" s="443"/>
      <c r="H634" s="443"/>
      <c r="I634" s="443"/>
      <c r="J634" s="3"/>
      <c r="L634" s="60"/>
      <c r="M634" s="60"/>
    </row>
    <row r="635" spans="1:10" ht="126">
      <c r="A635" s="30">
        <v>1</v>
      </c>
      <c r="B635" s="18" t="s">
        <v>504</v>
      </c>
      <c r="C635" s="21" t="s">
        <v>505</v>
      </c>
      <c r="D635" s="25" t="s">
        <v>203</v>
      </c>
      <c r="E635" s="21" t="s">
        <v>506</v>
      </c>
      <c r="F635" s="25">
        <v>11.44</v>
      </c>
      <c r="G635" s="21">
        <v>11.44</v>
      </c>
      <c r="H635" s="21">
        <v>0</v>
      </c>
      <c r="I635" s="28"/>
      <c r="J635" s="3"/>
    </row>
    <row r="636" spans="1:10" ht="173.25">
      <c r="A636" s="30">
        <v>2</v>
      </c>
      <c r="B636" s="18" t="s">
        <v>507</v>
      </c>
      <c r="C636" s="21"/>
      <c r="D636" s="25" t="s">
        <v>203</v>
      </c>
      <c r="E636" s="21">
        <v>38.2</v>
      </c>
      <c r="F636" s="25">
        <v>72.3</v>
      </c>
      <c r="G636" s="21">
        <v>72.3</v>
      </c>
      <c r="H636" s="21">
        <v>0</v>
      </c>
      <c r="I636" s="28"/>
      <c r="J636" s="3"/>
    </row>
    <row r="637" spans="1:10" ht="76.5">
      <c r="A637" s="196">
        <v>3</v>
      </c>
      <c r="B637" s="18" t="s">
        <v>508</v>
      </c>
      <c r="C637" s="21"/>
      <c r="D637" s="25" t="s">
        <v>513</v>
      </c>
      <c r="E637" s="21">
        <v>13.45</v>
      </c>
      <c r="F637" s="25">
        <v>13.66</v>
      </c>
      <c r="G637" s="21">
        <v>9.28</v>
      </c>
      <c r="H637" s="21">
        <v>-32.06</v>
      </c>
      <c r="I637" s="67" t="s">
        <v>562</v>
      </c>
      <c r="J637" s="3"/>
    </row>
    <row r="638" spans="1:10" ht="63">
      <c r="A638" s="196">
        <v>4</v>
      </c>
      <c r="B638" s="18" t="s">
        <v>509</v>
      </c>
      <c r="C638" s="21"/>
      <c r="D638" s="25" t="s">
        <v>203</v>
      </c>
      <c r="E638" s="21">
        <v>82.6</v>
      </c>
      <c r="F638" s="25">
        <v>83.5</v>
      </c>
      <c r="G638" s="21">
        <v>83.5</v>
      </c>
      <c r="H638" s="21">
        <v>0</v>
      </c>
      <c r="I638" s="28"/>
      <c r="J638" s="3"/>
    </row>
    <row r="639" spans="1:10" ht="63">
      <c r="A639" s="196">
        <v>5</v>
      </c>
      <c r="B639" s="18" t="s">
        <v>510</v>
      </c>
      <c r="C639" s="21"/>
      <c r="D639" s="25" t="s">
        <v>203</v>
      </c>
      <c r="E639" s="21">
        <v>40.8</v>
      </c>
      <c r="F639" s="25">
        <v>49</v>
      </c>
      <c r="G639" s="21">
        <v>49</v>
      </c>
      <c r="H639" s="21">
        <v>0</v>
      </c>
      <c r="I639" s="28"/>
      <c r="J639" s="3"/>
    </row>
    <row r="640" spans="1:10" ht="78.75">
      <c r="A640" s="196">
        <v>6</v>
      </c>
      <c r="B640" s="18" t="s">
        <v>511</v>
      </c>
      <c r="C640" s="21" t="s">
        <v>512</v>
      </c>
      <c r="D640" s="25" t="s">
        <v>514</v>
      </c>
      <c r="E640" s="21" t="s">
        <v>515</v>
      </c>
      <c r="F640" s="25">
        <v>7.184</v>
      </c>
      <c r="G640" s="21">
        <v>7.184</v>
      </c>
      <c r="H640" s="21">
        <v>0</v>
      </c>
      <c r="I640" s="28"/>
      <c r="J640" s="3"/>
    </row>
    <row r="641" spans="1:10" ht="15.75">
      <c r="A641" s="449" t="s">
        <v>157</v>
      </c>
      <c r="B641" s="449"/>
      <c r="C641" s="449"/>
      <c r="D641" s="449"/>
      <c r="E641" s="449"/>
      <c r="F641" s="449"/>
      <c r="G641" s="449"/>
      <c r="H641" s="449"/>
      <c r="I641" s="449"/>
      <c r="J641" s="3"/>
    </row>
    <row r="642" spans="1:10" ht="85.5" customHeight="1">
      <c r="A642" s="30" t="s">
        <v>14</v>
      </c>
      <c r="B642" s="108" t="s">
        <v>516</v>
      </c>
      <c r="C642" s="21" t="s">
        <v>202</v>
      </c>
      <c r="D642" s="25" t="s">
        <v>203</v>
      </c>
      <c r="E642" s="21" t="s">
        <v>517</v>
      </c>
      <c r="F642" s="25">
        <v>12.5</v>
      </c>
      <c r="G642" s="21">
        <v>6.25</v>
      </c>
      <c r="H642" s="21">
        <v>-50</v>
      </c>
      <c r="I642" s="62" t="s">
        <v>522</v>
      </c>
      <c r="J642" s="3"/>
    </row>
    <row r="643" spans="1:10" ht="15.75">
      <c r="A643" s="28"/>
      <c r="B643" s="448" t="s">
        <v>518</v>
      </c>
      <c r="C643" s="448"/>
      <c r="D643" s="448"/>
      <c r="E643" s="448"/>
      <c r="F643" s="448"/>
      <c r="G643" s="448"/>
      <c r="H643" s="448"/>
      <c r="I643" s="448"/>
      <c r="J643" s="3"/>
    </row>
    <row r="644" spans="1:10" ht="88.5" customHeight="1">
      <c r="A644" s="64" t="s">
        <v>2</v>
      </c>
      <c r="B644" s="61" t="s">
        <v>519</v>
      </c>
      <c r="C644" s="21" t="s">
        <v>202</v>
      </c>
      <c r="D644" s="21" t="s">
        <v>520</v>
      </c>
      <c r="E644" s="21" t="s">
        <v>521</v>
      </c>
      <c r="F644" s="25">
        <v>2</v>
      </c>
      <c r="G644" s="21">
        <v>1</v>
      </c>
      <c r="H644" s="21">
        <v>-50</v>
      </c>
      <c r="I644" s="62" t="s">
        <v>523</v>
      </c>
      <c r="J644" s="3"/>
    </row>
    <row r="645" spans="1:10" ht="15.75">
      <c r="A645" s="420" t="s">
        <v>524</v>
      </c>
      <c r="B645" s="420"/>
      <c r="C645" s="420"/>
      <c r="D645" s="420"/>
      <c r="E645" s="420"/>
      <c r="F645" s="420"/>
      <c r="G645" s="420"/>
      <c r="H645" s="420"/>
      <c r="I645" s="420"/>
      <c r="J645" s="3"/>
    </row>
    <row r="646" spans="1:10" ht="126">
      <c r="A646" s="63" t="s">
        <v>5</v>
      </c>
      <c r="B646" s="18" t="s">
        <v>504</v>
      </c>
      <c r="C646" s="21" t="s">
        <v>202</v>
      </c>
      <c r="D646" s="25" t="s">
        <v>203</v>
      </c>
      <c r="E646" s="21">
        <v>4.7</v>
      </c>
      <c r="F646" s="25">
        <v>11.44</v>
      </c>
      <c r="G646" s="21">
        <v>11.44</v>
      </c>
      <c r="H646" s="21">
        <v>0</v>
      </c>
      <c r="I646" s="3"/>
      <c r="J646" s="3"/>
    </row>
    <row r="647" spans="1:10" ht="126">
      <c r="A647" s="64" t="s">
        <v>526</v>
      </c>
      <c r="B647" s="18" t="s">
        <v>525</v>
      </c>
      <c r="C647" s="21" t="s">
        <v>202</v>
      </c>
      <c r="D647" s="25" t="s">
        <v>203</v>
      </c>
      <c r="E647" s="21">
        <v>5.63</v>
      </c>
      <c r="F647" s="25">
        <v>14.55</v>
      </c>
      <c r="G647" s="21">
        <v>14.55</v>
      </c>
      <c r="H647" s="21">
        <v>0</v>
      </c>
      <c r="I647" s="3"/>
      <c r="J647" s="3"/>
    </row>
    <row r="648" spans="1:10" ht="15.75">
      <c r="A648" s="421" t="s">
        <v>527</v>
      </c>
      <c r="B648" s="421"/>
      <c r="C648" s="421"/>
      <c r="D648" s="421"/>
      <c r="E648" s="421"/>
      <c r="F648" s="421"/>
      <c r="G648" s="421"/>
      <c r="H648" s="421"/>
      <c r="I648" s="421"/>
      <c r="J648" s="3"/>
    </row>
    <row r="649" spans="1:10" ht="63">
      <c r="A649" s="8" t="s">
        <v>531</v>
      </c>
      <c r="B649" s="18" t="s">
        <v>528</v>
      </c>
      <c r="C649" s="21" t="s">
        <v>202</v>
      </c>
      <c r="D649" s="25" t="s">
        <v>529</v>
      </c>
      <c r="E649" s="21">
        <v>12</v>
      </c>
      <c r="F649" s="25">
        <v>31</v>
      </c>
      <c r="G649" s="21">
        <v>31</v>
      </c>
      <c r="H649" s="21">
        <v>0</v>
      </c>
      <c r="I649" s="3"/>
      <c r="J649" s="3"/>
    </row>
    <row r="650" spans="1:10" ht="63">
      <c r="A650" s="8" t="s">
        <v>532</v>
      </c>
      <c r="B650" s="18" t="s">
        <v>530</v>
      </c>
      <c r="C650" s="21" t="s">
        <v>202</v>
      </c>
      <c r="D650" s="25" t="s">
        <v>298</v>
      </c>
      <c r="E650" s="21">
        <v>18228.02</v>
      </c>
      <c r="F650" s="25">
        <v>44449.46</v>
      </c>
      <c r="G650" s="21">
        <v>44449.46</v>
      </c>
      <c r="H650" s="21">
        <v>0</v>
      </c>
      <c r="I650" s="3"/>
      <c r="J650" s="3"/>
    </row>
    <row r="651" spans="1:10" ht="15.75">
      <c r="A651" s="449" t="s">
        <v>533</v>
      </c>
      <c r="B651" s="449"/>
      <c r="C651" s="449"/>
      <c r="D651" s="449"/>
      <c r="E651" s="449"/>
      <c r="F651" s="449"/>
      <c r="G651" s="449"/>
      <c r="H651" s="449"/>
      <c r="I651" s="449"/>
      <c r="J651" s="3"/>
    </row>
    <row r="652" spans="1:10" ht="175.5" customHeight="1">
      <c r="A652" s="25" t="s">
        <v>125</v>
      </c>
      <c r="B652" s="18" t="s">
        <v>507</v>
      </c>
      <c r="C652" s="21" t="s">
        <v>202</v>
      </c>
      <c r="D652" s="25" t="s">
        <v>203</v>
      </c>
      <c r="E652" s="21">
        <v>38.2</v>
      </c>
      <c r="F652" s="25">
        <v>72.3</v>
      </c>
      <c r="G652" s="21">
        <v>72.3</v>
      </c>
      <c r="H652" s="21">
        <v>0</v>
      </c>
      <c r="I652" s="3"/>
      <c r="J652" s="3"/>
    </row>
    <row r="653" spans="1:10" ht="36" customHeight="1">
      <c r="A653" s="413" t="s">
        <v>534</v>
      </c>
      <c r="B653" s="413"/>
      <c r="C653" s="413"/>
      <c r="D653" s="413"/>
      <c r="E653" s="413"/>
      <c r="F653" s="413"/>
      <c r="G653" s="413"/>
      <c r="H653" s="413"/>
      <c r="I653" s="413"/>
      <c r="J653" s="3"/>
    </row>
    <row r="654" spans="1:10" ht="78.75">
      <c r="A654" s="8" t="s">
        <v>535</v>
      </c>
      <c r="B654" s="18" t="s">
        <v>536</v>
      </c>
      <c r="C654" s="21" t="s">
        <v>202</v>
      </c>
      <c r="D654" s="25" t="s">
        <v>224</v>
      </c>
      <c r="E654" s="21">
        <v>440</v>
      </c>
      <c r="F654" s="25">
        <v>804</v>
      </c>
      <c r="G654" s="21">
        <v>815</v>
      </c>
      <c r="H654" s="21">
        <v>1.37</v>
      </c>
      <c r="I654" s="61" t="s">
        <v>541</v>
      </c>
      <c r="J654" s="3"/>
    </row>
    <row r="655" spans="1:10" ht="63">
      <c r="A655" s="8" t="s">
        <v>539</v>
      </c>
      <c r="B655" s="18" t="s">
        <v>537</v>
      </c>
      <c r="C655" s="21" t="s">
        <v>202</v>
      </c>
      <c r="D655" s="25" t="s">
        <v>529</v>
      </c>
      <c r="E655" s="21">
        <v>17</v>
      </c>
      <c r="F655" s="25">
        <v>36</v>
      </c>
      <c r="G655" s="21">
        <v>36</v>
      </c>
      <c r="H655" s="21">
        <v>0</v>
      </c>
      <c r="I655" s="28"/>
      <c r="J655" s="3"/>
    </row>
    <row r="656" spans="1:10" ht="31.5">
      <c r="A656" s="8" t="s">
        <v>540</v>
      </c>
      <c r="B656" s="18" t="s">
        <v>538</v>
      </c>
      <c r="C656" s="21" t="s">
        <v>202</v>
      </c>
      <c r="D656" s="9" t="s">
        <v>298</v>
      </c>
      <c r="E656" s="21">
        <v>7091.1</v>
      </c>
      <c r="F656" s="25">
        <v>13400.99</v>
      </c>
      <c r="G656" s="21">
        <v>13400.99</v>
      </c>
      <c r="H656" s="21">
        <v>0</v>
      </c>
      <c r="I656" s="28"/>
      <c r="J656" s="3"/>
    </row>
    <row r="657" spans="1:10" ht="35.25" customHeight="1">
      <c r="A657" s="422" t="s">
        <v>542</v>
      </c>
      <c r="B657" s="422"/>
      <c r="C657" s="422"/>
      <c r="D657" s="422"/>
      <c r="E657" s="422"/>
      <c r="F657" s="422"/>
      <c r="G657" s="422"/>
      <c r="H657" s="422"/>
      <c r="I657" s="422"/>
      <c r="J657" s="3"/>
    </row>
    <row r="658" spans="1:10" ht="31.5">
      <c r="A658" s="8" t="s">
        <v>543</v>
      </c>
      <c r="B658" s="61" t="s">
        <v>544</v>
      </c>
      <c r="C658" s="21" t="s">
        <v>202</v>
      </c>
      <c r="D658" s="25" t="s">
        <v>231</v>
      </c>
      <c r="E658" s="21">
        <v>163</v>
      </c>
      <c r="F658" s="25">
        <v>297</v>
      </c>
      <c r="G658" s="21">
        <v>297</v>
      </c>
      <c r="H658" s="21">
        <v>0</v>
      </c>
      <c r="I658" s="28"/>
      <c r="J658" s="3"/>
    </row>
    <row r="659" spans="1:10" ht="15.75">
      <c r="A659" s="421" t="s">
        <v>545</v>
      </c>
      <c r="B659" s="421"/>
      <c r="C659" s="421"/>
      <c r="D659" s="421"/>
      <c r="E659" s="421"/>
      <c r="F659" s="421"/>
      <c r="G659" s="421"/>
      <c r="H659" s="421"/>
      <c r="I659" s="421"/>
      <c r="J659" s="3"/>
    </row>
    <row r="660" spans="1:10" ht="47.25">
      <c r="A660" s="8" t="s">
        <v>548</v>
      </c>
      <c r="B660" s="61" t="s">
        <v>546</v>
      </c>
      <c r="C660" s="21"/>
      <c r="D660" s="25" t="s">
        <v>328</v>
      </c>
      <c r="E660" s="21">
        <v>1.459</v>
      </c>
      <c r="F660" s="25">
        <v>0</v>
      </c>
      <c r="G660" s="21">
        <v>1.58</v>
      </c>
      <c r="H660" s="21" t="s">
        <v>289</v>
      </c>
      <c r="I660" s="21" t="s">
        <v>547</v>
      </c>
      <c r="J660" s="3"/>
    </row>
    <row r="661" spans="1:10" ht="15" customHeight="1">
      <c r="A661" s="421" t="s">
        <v>549</v>
      </c>
      <c r="B661" s="421"/>
      <c r="C661" s="421"/>
      <c r="D661" s="421"/>
      <c r="E661" s="421"/>
      <c r="F661" s="421"/>
      <c r="G661" s="421"/>
      <c r="H661" s="421"/>
      <c r="I661" s="421"/>
      <c r="J661" s="3"/>
    </row>
    <row r="662" spans="1:10" ht="47.25">
      <c r="A662" s="8" t="s">
        <v>554</v>
      </c>
      <c r="B662" s="61" t="s">
        <v>550</v>
      </c>
      <c r="C662" s="21" t="s">
        <v>472</v>
      </c>
      <c r="D662" s="25" t="s">
        <v>231</v>
      </c>
      <c r="E662" s="21">
        <v>29</v>
      </c>
      <c r="F662" s="25">
        <v>0</v>
      </c>
      <c r="G662" s="21">
        <v>2</v>
      </c>
      <c r="H662" s="21" t="s">
        <v>289</v>
      </c>
      <c r="I662" s="61" t="s">
        <v>551</v>
      </c>
      <c r="J662" s="3"/>
    </row>
    <row r="663" spans="1:10" ht="63.75">
      <c r="A663" s="8" t="s">
        <v>555</v>
      </c>
      <c r="B663" s="61" t="s">
        <v>552</v>
      </c>
      <c r="C663" s="21" t="s">
        <v>202</v>
      </c>
      <c r="D663" s="25" t="s">
        <v>529</v>
      </c>
      <c r="E663" s="21">
        <v>14</v>
      </c>
      <c r="F663" s="25">
        <v>0</v>
      </c>
      <c r="G663" s="21">
        <v>27</v>
      </c>
      <c r="H663" s="21" t="s">
        <v>289</v>
      </c>
      <c r="I663" s="65" t="s">
        <v>553</v>
      </c>
      <c r="J663" s="3"/>
    </row>
    <row r="664" spans="1:10" ht="15.75">
      <c r="A664" s="421" t="s">
        <v>556</v>
      </c>
      <c r="B664" s="421"/>
      <c r="C664" s="421"/>
      <c r="D664" s="421"/>
      <c r="E664" s="421"/>
      <c r="F664" s="421"/>
      <c r="G664" s="421"/>
      <c r="H664" s="421"/>
      <c r="I664" s="421"/>
      <c r="J664" s="3"/>
    </row>
    <row r="665" spans="1:10" ht="63.75">
      <c r="A665" s="25" t="s">
        <v>559</v>
      </c>
      <c r="B665" s="18" t="s">
        <v>557</v>
      </c>
      <c r="C665" s="21"/>
      <c r="D665" s="25" t="s">
        <v>514</v>
      </c>
      <c r="E665" s="21">
        <v>1.9</v>
      </c>
      <c r="F665" s="25">
        <v>0</v>
      </c>
      <c r="G665" s="21">
        <v>1.604</v>
      </c>
      <c r="H665" s="21" t="s">
        <v>289</v>
      </c>
      <c r="I665" s="66" t="s">
        <v>558</v>
      </c>
      <c r="J665" s="3"/>
    </row>
    <row r="666" spans="1:10" ht="34.5" customHeight="1">
      <c r="A666" s="419" t="s">
        <v>560</v>
      </c>
      <c r="B666" s="419"/>
      <c r="C666" s="419"/>
      <c r="D666" s="419"/>
      <c r="E666" s="419"/>
      <c r="F666" s="419"/>
      <c r="G666" s="419"/>
      <c r="H666" s="419"/>
      <c r="I666" s="419"/>
      <c r="J666" s="3"/>
    </row>
    <row r="667" spans="1:10" ht="88.5" customHeight="1">
      <c r="A667" s="25" t="s">
        <v>128</v>
      </c>
      <c r="B667" s="18" t="s">
        <v>561</v>
      </c>
      <c r="C667" s="21" t="s">
        <v>472</v>
      </c>
      <c r="D667" s="25" t="s">
        <v>513</v>
      </c>
      <c r="E667" s="21">
        <v>13.45</v>
      </c>
      <c r="F667" s="25">
        <v>13.66</v>
      </c>
      <c r="G667" s="21">
        <v>9.28</v>
      </c>
      <c r="H667" s="21">
        <v>32.06</v>
      </c>
      <c r="I667" s="67" t="s">
        <v>562</v>
      </c>
      <c r="J667" s="3"/>
    </row>
    <row r="668" spans="1:10" ht="15.75">
      <c r="A668" s="448" t="s">
        <v>563</v>
      </c>
      <c r="B668" s="448"/>
      <c r="C668" s="448"/>
      <c r="D668" s="448"/>
      <c r="E668" s="448"/>
      <c r="F668" s="448"/>
      <c r="G668" s="448"/>
      <c r="H668" s="448"/>
      <c r="I668" s="448"/>
      <c r="J668" s="3"/>
    </row>
    <row r="669" spans="1:10" ht="94.5">
      <c r="A669" s="25" t="s">
        <v>564</v>
      </c>
      <c r="B669" s="21" t="s">
        <v>569</v>
      </c>
      <c r="C669" s="21" t="s">
        <v>472</v>
      </c>
      <c r="D669" s="25" t="s">
        <v>574</v>
      </c>
      <c r="E669" s="21">
        <v>0.1</v>
      </c>
      <c r="F669" s="25">
        <v>0.111</v>
      </c>
      <c r="G669" s="21">
        <v>0.109</v>
      </c>
      <c r="H669" s="21">
        <v>1.8</v>
      </c>
      <c r="I669" s="416" t="s">
        <v>562</v>
      </c>
      <c r="J669" s="3"/>
    </row>
    <row r="670" spans="1:10" ht="94.5">
      <c r="A670" s="25" t="s">
        <v>565</v>
      </c>
      <c r="B670" s="18" t="s">
        <v>570</v>
      </c>
      <c r="C670" s="21" t="s">
        <v>472</v>
      </c>
      <c r="D670" s="25" t="s">
        <v>575</v>
      </c>
      <c r="E670" s="21">
        <v>22.92</v>
      </c>
      <c r="F670" s="25">
        <v>23.37</v>
      </c>
      <c r="G670" s="21">
        <v>21.97</v>
      </c>
      <c r="H670" s="21">
        <v>5.99</v>
      </c>
      <c r="I670" s="416"/>
      <c r="J670" s="3"/>
    </row>
    <row r="671" spans="1:10" ht="94.5">
      <c r="A671" s="25" t="s">
        <v>566</v>
      </c>
      <c r="B671" s="18" t="s">
        <v>571</v>
      </c>
      <c r="C671" s="21" t="s">
        <v>472</v>
      </c>
      <c r="D671" s="25" t="s">
        <v>576</v>
      </c>
      <c r="E671" s="21">
        <v>25.89</v>
      </c>
      <c r="F671" s="25">
        <v>27.71</v>
      </c>
      <c r="G671" s="21">
        <v>25.72</v>
      </c>
      <c r="H671" s="21">
        <v>7.18</v>
      </c>
      <c r="I671" s="416" t="s">
        <v>1464</v>
      </c>
      <c r="J671" s="3"/>
    </row>
    <row r="672" spans="1:10" ht="78.75">
      <c r="A672" s="25" t="s">
        <v>567</v>
      </c>
      <c r="B672" s="18" t="s">
        <v>572</v>
      </c>
      <c r="C672" s="21" t="s">
        <v>472</v>
      </c>
      <c r="D672" s="25" t="s">
        <v>576</v>
      </c>
      <c r="E672" s="21">
        <v>17.26</v>
      </c>
      <c r="F672" s="25">
        <v>20.32</v>
      </c>
      <c r="G672" s="21">
        <v>11.12</v>
      </c>
      <c r="H672" s="21">
        <v>45.27</v>
      </c>
      <c r="I672" s="416"/>
      <c r="J672" s="3"/>
    </row>
    <row r="673" spans="1:10" ht="94.5">
      <c r="A673" s="25" t="s">
        <v>568</v>
      </c>
      <c r="B673" s="18" t="s">
        <v>573</v>
      </c>
      <c r="C673" s="21" t="s">
        <v>472</v>
      </c>
      <c r="D673" s="25" t="s">
        <v>576</v>
      </c>
      <c r="E673" s="21">
        <v>143.88</v>
      </c>
      <c r="F673" s="25">
        <v>185.44</v>
      </c>
      <c r="G673" s="21">
        <v>150.45</v>
      </c>
      <c r="H673" s="21">
        <v>18.87</v>
      </c>
      <c r="I673" s="67" t="s">
        <v>562</v>
      </c>
      <c r="J673" s="3"/>
    </row>
    <row r="674" spans="1:10" ht="15.75">
      <c r="A674" s="449" t="s">
        <v>577</v>
      </c>
      <c r="B674" s="449"/>
      <c r="C674" s="449"/>
      <c r="D674" s="449"/>
      <c r="E674" s="449"/>
      <c r="F674" s="449"/>
      <c r="G674" s="449"/>
      <c r="H674" s="449"/>
      <c r="I674" s="449"/>
      <c r="J674" s="3"/>
    </row>
    <row r="675" spans="1:10" ht="63">
      <c r="A675" s="25" t="s">
        <v>579</v>
      </c>
      <c r="B675" s="21" t="s">
        <v>578</v>
      </c>
      <c r="C675" s="21" t="s">
        <v>202</v>
      </c>
      <c r="D675" s="25" t="s">
        <v>224</v>
      </c>
      <c r="E675" s="21" t="s">
        <v>289</v>
      </c>
      <c r="F675" s="25">
        <v>4</v>
      </c>
      <c r="G675" s="21">
        <v>0</v>
      </c>
      <c r="H675" s="21">
        <v>100</v>
      </c>
      <c r="I675" s="18" t="s">
        <v>1465</v>
      </c>
      <c r="J675" s="3"/>
    </row>
    <row r="676" spans="1:10" ht="15.75">
      <c r="A676" s="420" t="s">
        <v>580</v>
      </c>
      <c r="B676" s="420"/>
      <c r="C676" s="420"/>
      <c r="D676" s="420"/>
      <c r="E676" s="420"/>
      <c r="F676" s="420"/>
      <c r="G676" s="420"/>
      <c r="H676" s="420"/>
      <c r="I676" s="420"/>
      <c r="J676" s="3"/>
    </row>
    <row r="677" spans="1:10" ht="63">
      <c r="A677" s="25" t="s">
        <v>130</v>
      </c>
      <c r="B677" s="18" t="s">
        <v>581</v>
      </c>
      <c r="C677" s="21"/>
      <c r="D677" s="25" t="s">
        <v>203</v>
      </c>
      <c r="E677" s="21">
        <v>82.6</v>
      </c>
      <c r="F677" s="25">
        <v>83.5</v>
      </c>
      <c r="G677" s="21">
        <v>83.5</v>
      </c>
      <c r="H677" s="21">
        <v>0</v>
      </c>
      <c r="I677" s="30"/>
      <c r="J677" s="3"/>
    </row>
    <row r="678" spans="1:10" ht="63">
      <c r="A678" s="25" t="s">
        <v>460</v>
      </c>
      <c r="B678" s="18" t="s">
        <v>510</v>
      </c>
      <c r="C678" s="21" t="s">
        <v>202</v>
      </c>
      <c r="D678" s="25" t="s">
        <v>203</v>
      </c>
      <c r="E678" s="21">
        <v>40.8</v>
      </c>
      <c r="F678" s="25">
        <v>49</v>
      </c>
      <c r="G678" s="21">
        <v>49</v>
      </c>
      <c r="H678" s="21">
        <v>0</v>
      </c>
      <c r="I678" s="30"/>
      <c r="J678" s="3"/>
    </row>
    <row r="679" spans="1:10" ht="78.75">
      <c r="A679" s="25" t="s">
        <v>461</v>
      </c>
      <c r="B679" s="18" t="s">
        <v>511</v>
      </c>
      <c r="C679" s="21"/>
      <c r="D679" s="25" t="s">
        <v>514</v>
      </c>
      <c r="E679" s="21">
        <v>0</v>
      </c>
      <c r="F679" s="25">
        <v>7.184</v>
      </c>
      <c r="G679" s="21">
        <v>7.184</v>
      </c>
      <c r="H679" s="21">
        <v>0</v>
      </c>
      <c r="I679" s="30"/>
      <c r="J679" s="3"/>
    </row>
    <row r="680" spans="1:10" ht="15.75">
      <c r="A680" s="448" t="s">
        <v>582</v>
      </c>
      <c r="B680" s="448"/>
      <c r="C680" s="448"/>
      <c r="D680" s="448"/>
      <c r="E680" s="448"/>
      <c r="F680" s="448"/>
      <c r="G680" s="448"/>
      <c r="H680" s="448"/>
      <c r="I680" s="448"/>
      <c r="J680" s="3"/>
    </row>
    <row r="681" spans="1:10" ht="63">
      <c r="A681" s="25" t="s">
        <v>588</v>
      </c>
      <c r="B681" s="18" t="s">
        <v>583</v>
      </c>
      <c r="C681" s="21" t="s">
        <v>202</v>
      </c>
      <c r="D681" s="25" t="s">
        <v>584</v>
      </c>
      <c r="E681" s="21">
        <v>9373</v>
      </c>
      <c r="F681" s="25">
        <v>9466</v>
      </c>
      <c r="G681" s="21">
        <v>10864</v>
      </c>
      <c r="H681" s="21">
        <v>14.77</v>
      </c>
      <c r="I681" s="21" t="s">
        <v>591</v>
      </c>
      <c r="J681" s="3"/>
    </row>
    <row r="682" spans="1:10" ht="31.5">
      <c r="A682" s="25" t="s">
        <v>589</v>
      </c>
      <c r="B682" s="18" t="s">
        <v>585</v>
      </c>
      <c r="C682" s="21" t="s">
        <v>202</v>
      </c>
      <c r="D682" s="25" t="s">
        <v>586</v>
      </c>
      <c r="E682" s="21">
        <v>59.06</v>
      </c>
      <c r="F682" s="25">
        <v>58.4</v>
      </c>
      <c r="G682" s="21">
        <v>58.4</v>
      </c>
      <c r="H682" s="21">
        <v>0</v>
      </c>
      <c r="I682" s="25"/>
      <c r="J682" s="3"/>
    </row>
    <row r="683" spans="1:10" ht="47.25">
      <c r="A683" s="25" t="s">
        <v>590</v>
      </c>
      <c r="B683" s="18" t="s">
        <v>587</v>
      </c>
      <c r="C683" s="21" t="s">
        <v>202</v>
      </c>
      <c r="D683" s="25" t="s">
        <v>586</v>
      </c>
      <c r="E683" s="21">
        <v>102.61</v>
      </c>
      <c r="F683" s="25">
        <v>106.29</v>
      </c>
      <c r="G683" s="21">
        <v>106.29</v>
      </c>
      <c r="H683" s="21">
        <v>0</v>
      </c>
      <c r="I683" s="25"/>
      <c r="J683" s="3"/>
    </row>
    <row r="684" spans="1:10" ht="47.25">
      <c r="A684" s="25" t="s">
        <v>594</v>
      </c>
      <c r="B684" s="18" t="s">
        <v>592</v>
      </c>
      <c r="C684" s="21"/>
      <c r="D684" s="25" t="s">
        <v>593</v>
      </c>
      <c r="E684" s="21">
        <v>0</v>
      </c>
      <c r="F684" s="25">
        <v>36.1</v>
      </c>
      <c r="G684" s="21">
        <v>36.1</v>
      </c>
      <c r="H684" s="21">
        <v>0</v>
      </c>
      <c r="I684" s="25"/>
      <c r="J684" s="3"/>
    </row>
    <row r="685" spans="1:10" ht="15.75">
      <c r="A685" s="19" t="s">
        <v>595</v>
      </c>
      <c r="B685" s="162"/>
      <c r="C685" s="162"/>
      <c r="D685" s="162"/>
      <c r="E685" s="162"/>
      <c r="F685" s="162"/>
      <c r="G685" s="162"/>
      <c r="H685" s="162"/>
      <c r="I685" s="162"/>
      <c r="J685" s="3"/>
    </row>
    <row r="686" spans="1:10" ht="78.75">
      <c r="A686" s="25" t="s">
        <v>598</v>
      </c>
      <c r="B686" s="18" t="s">
        <v>596</v>
      </c>
      <c r="C686" s="21" t="s">
        <v>472</v>
      </c>
      <c r="D686" s="25" t="s">
        <v>328</v>
      </c>
      <c r="E686" s="21">
        <v>342.6</v>
      </c>
      <c r="F686" s="25">
        <v>414.546</v>
      </c>
      <c r="G686" s="21">
        <v>0</v>
      </c>
      <c r="H686" s="21">
        <v>-100</v>
      </c>
      <c r="I686" s="21" t="s">
        <v>597</v>
      </c>
      <c r="J686" s="3"/>
    </row>
    <row r="687" spans="1:10" ht="15.75">
      <c r="A687" s="448" t="s">
        <v>599</v>
      </c>
      <c r="B687" s="448"/>
      <c r="C687" s="448"/>
      <c r="D687" s="448"/>
      <c r="E687" s="448"/>
      <c r="F687" s="448"/>
      <c r="G687" s="448"/>
      <c r="H687" s="448"/>
      <c r="I687" s="448"/>
      <c r="J687" s="3"/>
    </row>
    <row r="688" spans="1:10" ht="110.25">
      <c r="A688" s="25" t="s">
        <v>601</v>
      </c>
      <c r="B688" s="18" t="s">
        <v>600</v>
      </c>
      <c r="C688" s="21" t="s">
        <v>202</v>
      </c>
      <c r="D688" s="25" t="s">
        <v>203</v>
      </c>
      <c r="E688" s="21">
        <v>100</v>
      </c>
      <c r="F688" s="25">
        <v>100</v>
      </c>
      <c r="G688" s="21">
        <v>100</v>
      </c>
      <c r="H688" s="21">
        <v>0</v>
      </c>
      <c r="I688" s="25"/>
      <c r="J688" s="3"/>
    </row>
    <row r="689" spans="1:10" ht="33.75" customHeight="1">
      <c r="A689" s="422" t="s">
        <v>162</v>
      </c>
      <c r="B689" s="422"/>
      <c r="C689" s="422"/>
      <c r="D689" s="422"/>
      <c r="E689" s="422"/>
      <c r="F689" s="422"/>
      <c r="G689" s="422"/>
      <c r="H689" s="422"/>
      <c r="I689" s="422"/>
      <c r="J689" s="3"/>
    </row>
    <row r="690" spans="1:10" ht="94.5">
      <c r="A690" s="25" t="s">
        <v>603</v>
      </c>
      <c r="B690" s="18" t="s">
        <v>602</v>
      </c>
      <c r="C690" s="21" t="s">
        <v>202</v>
      </c>
      <c r="D690" s="25" t="s">
        <v>203</v>
      </c>
      <c r="E690" s="21">
        <v>100</v>
      </c>
      <c r="F690" s="25">
        <v>100</v>
      </c>
      <c r="G690" s="21">
        <v>100</v>
      </c>
      <c r="H690" s="21">
        <v>0</v>
      </c>
      <c r="I690" s="25"/>
      <c r="J690" s="3"/>
    </row>
    <row r="691" spans="1:10" ht="40.5" customHeight="1">
      <c r="A691" s="413" t="s">
        <v>604</v>
      </c>
      <c r="B691" s="413"/>
      <c r="C691" s="413"/>
      <c r="D691" s="413"/>
      <c r="E691" s="413"/>
      <c r="F691" s="413"/>
      <c r="G691" s="413"/>
      <c r="H691" s="413"/>
      <c r="I691" s="413"/>
      <c r="J691" s="3"/>
    </row>
    <row r="692" spans="1:10" ht="31.5">
      <c r="A692" s="21" t="s">
        <v>606</v>
      </c>
      <c r="B692" s="18" t="s">
        <v>605</v>
      </c>
      <c r="C692" s="21"/>
      <c r="D692" s="25" t="s">
        <v>231</v>
      </c>
      <c r="E692" s="21">
        <v>0</v>
      </c>
      <c r="F692" s="25">
        <v>2</v>
      </c>
      <c r="G692" s="21">
        <v>2</v>
      </c>
      <c r="H692" s="21">
        <v>0</v>
      </c>
      <c r="I692" s="21"/>
      <c r="J692" s="3"/>
    </row>
    <row r="693" spans="1:10" ht="78.75">
      <c r="A693" s="21" t="s">
        <v>607</v>
      </c>
      <c r="B693" s="18" t="s">
        <v>511</v>
      </c>
      <c r="C693" s="21"/>
      <c r="D693" s="25" t="s">
        <v>514</v>
      </c>
      <c r="E693" s="21">
        <v>0</v>
      </c>
      <c r="F693" s="25">
        <v>7.184</v>
      </c>
      <c r="G693" s="21">
        <v>7.184</v>
      </c>
      <c r="H693" s="21">
        <v>0</v>
      </c>
      <c r="I693" s="21"/>
      <c r="J693" s="3"/>
    </row>
    <row r="694" spans="1:10" ht="36" customHeight="1">
      <c r="A694" s="419" t="s">
        <v>608</v>
      </c>
      <c r="B694" s="419"/>
      <c r="C694" s="419"/>
      <c r="D694" s="419"/>
      <c r="E694" s="419"/>
      <c r="F694" s="419"/>
      <c r="G694" s="419"/>
      <c r="H694" s="419"/>
      <c r="I694" s="419"/>
      <c r="J694" s="3"/>
    </row>
    <row r="695" spans="1:10" ht="63">
      <c r="A695" s="21" t="s">
        <v>131</v>
      </c>
      <c r="B695" s="18" t="s">
        <v>609</v>
      </c>
      <c r="C695" s="21" t="s">
        <v>202</v>
      </c>
      <c r="D695" s="25" t="s">
        <v>203</v>
      </c>
      <c r="E695" s="21">
        <v>95</v>
      </c>
      <c r="F695" s="25">
        <v>95</v>
      </c>
      <c r="G695" s="21">
        <v>95</v>
      </c>
      <c r="H695" s="21">
        <v>0</v>
      </c>
      <c r="I695" s="21"/>
      <c r="J695" s="3"/>
    </row>
    <row r="696" spans="1:10" ht="15.75">
      <c r="A696" s="421" t="s">
        <v>164</v>
      </c>
      <c r="B696" s="421"/>
      <c r="C696" s="421"/>
      <c r="D696" s="421"/>
      <c r="E696" s="421"/>
      <c r="F696" s="421"/>
      <c r="G696" s="421"/>
      <c r="H696" s="421"/>
      <c r="I696" s="421"/>
      <c r="J696" s="3"/>
    </row>
    <row r="697" spans="1:10" ht="31.5">
      <c r="A697" s="25" t="s">
        <v>611</v>
      </c>
      <c r="B697" s="18" t="s">
        <v>610</v>
      </c>
      <c r="C697" s="21" t="s">
        <v>202</v>
      </c>
      <c r="D697" s="25" t="s">
        <v>203</v>
      </c>
      <c r="E697" s="21">
        <v>95</v>
      </c>
      <c r="F697" s="25">
        <v>95</v>
      </c>
      <c r="G697" s="21">
        <v>95</v>
      </c>
      <c r="H697" s="21">
        <v>0</v>
      </c>
      <c r="I697" s="8"/>
      <c r="J697" s="3"/>
    </row>
    <row r="698" spans="1:10" ht="34.5" customHeight="1">
      <c r="A698" s="422" t="s">
        <v>612</v>
      </c>
      <c r="B698" s="422"/>
      <c r="C698" s="422"/>
      <c r="D698" s="422"/>
      <c r="E698" s="422"/>
      <c r="F698" s="422"/>
      <c r="G698" s="422"/>
      <c r="H698" s="422"/>
      <c r="I698" s="422"/>
      <c r="J698" s="3"/>
    </row>
    <row r="699" spans="1:10" ht="31.5">
      <c r="A699" s="25" t="s">
        <v>613</v>
      </c>
      <c r="B699" s="21" t="s">
        <v>610</v>
      </c>
      <c r="C699" s="21" t="s">
        <v>202</v>
      </c>
      <c r="D699" s="25" t="s">
        <v>203</v>
      </c>
      <c r="E699" s="21">
        <v>95</v>
      </c>
      <c r="F699" s="25">
        <v>95</v>
      </c>
      <c r="G699" s="21">
        <v>95</v>
      </c>
      <c r="H699" s="21">
        <v>0</v>
      </c>
      <c r="I699" s="8"/>
      <c r="J699" s="3"/>
    </row>
    <row r="700" spans="1:10" ht="60.75" customHeight="1">
      <c r="A700" s="56" t="s">
        <v>60</v>
      </c>
      <c r="B700" s="443" t="s">
        <v>61</v>
      </c>
      <c r="C700" s="443"/>
      <c r="D700" s="443"/>
      <c r="E700" s="443"/>
      <c r="F700" s="443"/>
      <c r="G700" s="443"/>
      <c r="H700" s="443"/>
      <c r="I700" s="443"/>
      <c r="J700" s="3"/>
    </row>
    <row r="701" spans="1:10" ht="110.25">
      <c r="A701" s="25" t="s">
        <v>16</v>
      </c>
      <c r="B701" s="18" t="s">
        <v>1466</v>
      </c>
      <c r="C701" s="8"/>
      <c r="D701" s="25" t="s">
        <v>514</v>
      </c>
      <c r="E701" s="25">
        <v>0</v>
      </c>
      <c r="F701" s="25">
        <v>0</v>
      </c>
      <c r="G701" s="25">
        <v>0</v>
      </c>
      <c r="H701" s="25">
        <v>0</v>
      </c>
      <c r="I701" s="21" t="s">
        <v>289</v>
      </c>
      <c r="J701" s="3"/>
    </row>
    <row r="702" spans="1:10" ht="69" customHeight="1">
      <c r="A702" s="25" t="s">
        <v>4</v>
      </c>
      <c r="B702" s="18" t="s">
        <v>1467</v>
      </c>
      <c r="C702" s="8"/>
      <c r="D702" s="25" t="s">
        <v>514</v>
      </c>
      <c r="E702" s="25">
        <v>0</v>
      </c>
      <c r="F702" s="25">
        <v>0</v>
      </c>
      <c r="G702" s="25">
        <v>0</v>
      </c>
      <c r="H702" s="25">
        <v>0</v>
      </c>
      <c r="I702" s="21" t="s">
        <v>289</v>
      </c>
      <c r="J702" s="3"/>
    </row>
    <row r="703" spans="1:10" ht="78.75">
      <c r="A703" s="25" t="s">
        <v>47</v>
      </c>
      <c r="B703" s="18" t="s">
        <v>1468</v>
      </c>
      <c r="C703" s="21" t="s">
        <v>748</v>
      </c>
      <c r="D703" s="25" t="s">
        <v>203</v>
      </c>
      <c r="E703" s="25">
        <v>82.4</v>
      </c>
      <c r="F703" s="25">
        <v>84.6</v>
      </c>
      <c r="G703" s="25">
        <v>84.6</v>
      </c>
      <c r="H703" s="25">
        <v>0</v>
      </c>
      <c r="I703" s="21" t="s">
        <v>289</v>
      </c>
      <c r="J703" s="3"/>
    </row>
    <row r="704" spans="1:10" ht="63">
      <c r="A704" s="25" t="s">
        <v>49</v>
      </c>
      <c r="B704" s="18" t="s">
        <v>1469</v>
      </c>
      <c r="C704" s="21" t="s">
        <v>748</v>
      </c>
      <c r="D704" s="25" t="s">
        <v>203</v>
      </c>
      <c r="E704" s="25">
        <v>60</v>
      </c>
      <c r="F704" s="25">
        <v>65</v>
      </c>
      <c r="G704" s="25">
        <v>65</v>
      </c>
      <c r="H704" s="25">
        <v>0</v>
      </c>
      <c r="I704" s="21" t="s">
        <v>289</v>
      </c>
      <c r="J704" s="3"/>
    </row>
    <row r="705" spans="1:10" ht="94.5">
      <c r="A705" s="25" t="s">
        <v>51</v>
      </c>
      <c r="B705" s="18" t="s">
        <v>1470</v>
      </c>
      <c r="C705" s="21" t="s">
        <v>748</v>
      </c>
      <c r="D705" s="25" t="s">
        <v>231</v>
      </c>
      <c r="E705" s="25">
        <v>10</v>
      </c>
      <c r="F705" s="25">
        <v>6</v>
      </c>
      <c r="G705" s="25">
        <v>6</v>
      </c>
      <c r="H705" s="25">
        <v>0</v>
      </c>
      <c r="I705" s="21" t="s">
        <v>289</v>
      </c>
      <c r="J705" s="3"/>
    </row>
    <row r="706" spans="1:10" ht="13.5">
      <c r="A706" s="444" t="s">
        <v>749</v>
      </c>
      <c r="B706" s="445"/>
      <c r="C706" s="445"/>
      <c r="D706" s="445"/>
      <c r="E706" s="445"/>
      <c r="F706" s="445"/>
      <c r="G706" s="445"/>
      <c r="H706" s="445"/>
      <c r="I706" s="445"/>
      <c r="J706" s="3"/>
    </row>
    <row r="707" spans="1:10" ht="94.5">
      <c r="A707" s="25" t="s">
        <v>14</v>
      </c>
      <c r="B707" s="18" t="s">
        <v>1471</v>
      </c>
      <c r="C707" s="8"/>
      <c r="D707" s="25" t="s">
        <v>514</v>
      </c>
      <c r="E707" s="25">
        <v>0</v>
      </c>
      <c r="F707" s="25">
        <v>0</v>
      </c>
      <c r="G707" s="25">
        <v>0</v>
      </c>
      <c r="H707" s="25">
        <v>0</v>
      </c>
      <c r="I707" s="21" t="s">
        <v>289</v>
      </c>
      <c r="J707" s="3"/>
    </row>
    <row r="708" spans="1:10" ht="15.75">
      <c r="A708" s="427" t="s">
        <v>750</v>
      </c>
      <c r="B708" s="427"/>
      <c r="C708" s="427"/>
      <c r="D708" s="427"/>
      <c r="E708" s="427"/>
      <c r="F708" s="427"/>
      <c r="G708" s="427"/>
      <c r="H708" s="427"/>
      <c r="I708" s="427"/>
      <c r="J708" s="3"/>
    </row>
    <row r="709" spans="1:10" ht="110.25">
      <c r="A709" s="25" t="s">
        <v>2</v>
      </c>
      <c r="B709" s="18" t="s">
        <v>1472</v>
      </c>
      <c r="C709" s="8"/>
      <c r="D709" s="25" t="s">
        <v>514</v>
      </c>
      <c r="E709" s="25">
        <v>0</v>
      </c>
      <c r="F709" s="25">
        <v>0</v>
      </c>
      <c r="G709" s="25">
        <v>0</v>
      </c>
      <c r="H709" s="25">
        <v>0</v>
      </c>
      <c r="I709" s="21" t="s">
        <v>289</v>
      </c>
      <c r="J709" s="3"/>
    </row>
    <row r="710" spans="1:10" ht="13.5">
      <c r="A710" s="444" t="s">
        <v>751</v>
      </c>
      <c r="B710" s="445"/>
      <c r="C710" s="445"/>
      <c r="D710" s="445"/>
      <c r="E710" s="445"/>
      <c r="F710" s="445"/>
      <c r="G710" s="445"/>
      <c r="H710" s="445"/>
      <c r="I710" s="445"/>
      <c r="J710" s="3"/>
    </row>
    <row r="711" spans="1:10" ht="63">
      <c r="A711" s="25" t="s">
        <v>5</v>
      </c>
      <c r="B711" s="18" t="s">
        <v>1473</v>
      </c>
      <c r="C711" s="8"/>
      <c r="D711" s="25" t="s">
        <v>514</v>
      </c>
      <c r="E711" s="25">
        <v>0</v>
      </c>
      <c r="F711" s="25">
        <v>0</v>
      </c>
      <c r="G711" s="25">
        <v>0</v>
      </c>
      <c r="H711" s="25">
        <v>0</v>
      </c>
      <c r="I711" s="21" t="s">
        <v>289</v>
      </c>
      <c r="J711" s="3"/>
    </row>
    <row r="712" spans="1:10" ht="15.75">
      <c r="A712" s="427" t="s">
        <v>752</v>
      </c>
      <c r="B712" s="427"/>
      <c r="C712" s="427"/>
      <c r="D712" s="427"/>
      <c r="E712" s="427"/>
      <c r="F712" s="427"/>
      <c r="G712" s="427"/>
      <c r="H712" s="427"/>
      <c r="I712" s="427"/>
      <c r="J712" s="3"/>
    </row>
    <row r="713" spans="1:10" ht="63">
      <c r="A713" s="35" t="s">
        <v>123</v>
      </c>
      <c r="B713" s="18" t="s">
        <v>1474</v>
      </c>
      <c r="C713" s="8"/>
      <c r="D713" s="25" t="s">
        <v>514</v>
      </c>
      <c r="E713" s="25">
        <v>0</v>
      </c>
      <c r="F713" s="25">
        <v>0</v>
      </c>
      <c r="G713" s="25">
        <v>0</v>
      </c>
      <c r="H713" s="25">
        <v>0</v>
      </c>
      <c r="I713" s="21" t="s">
        <v>289</v>
      </c>
      <c r="J713" s="3"/>
    </row>
    <row r="714" spans="1:10" ht="15.75">
      <c r="A714" s="427" t="s">
        <v>753</v>
      </c>
      <c r="B714" s="427"/>
      <c r="C714" s="427"/>
      <c r="D714" s="427"/>
      <c r="E714" s="427"/>
      <c r="F714" s="427"/>
      <c r="G714" s="427"/>
      <c r="H714" s="427"/>
      <c r="I714" s="427"/>
      <c r="J714" s="3"/>
    </row>
    <row r="715" spans="1:10" ht="63">
      <c r="A715" s="25" t="s">
        <v>754</v>
      </c>
      <c r="B715" s="18" t="s">
        <v>1475</v>
      </c>
      <c r="C715" s="8"/>
      <c r="D715" s="25" t="s">
        <v>514</v>
      </c>
      <c r="E715" s="25">
        <v>0</v>
      </c>
      <c r="F715" s="25">
        <v>0</v>
      </c>
      <c r="G715" s="25">
        <v>0</v>
      </c>
      <c r="H715" s="25">
        <v>0</v>
      </c>
      <c r="I715" s="21" t="s">
        <v>289</v>
      </c>
      <c r="J715" s="3"/>
    </row>
    <row r="716" spans="1:10" ht="13.5">
      <c r="A716" s="444" t="s">
        <v>755</v>
      </c>
      <c r="B716" s="445"/>
      <c r="C716" s="445"/>
      <c r="D716" s="445"/>
      <c r="E716" s="445"/>
      <c r="F716" s="445"/>
      <c r="G716" s="445"/>
      <c r="H716" s="445"/>
      <c r="I716" s="445"/>
      <c r="J716" s="3"/>
    </row>
    <row r="717" spans="1:10" ht="63">
      <c r="A717" s="21" t="s">
        <v>125</v>
      </c>
      <c r="B717" s="18" t="s">
        <v>1476</v>
      </c>
      <c r="C717" s="21" t="s">
        <v>748</v>
      </c>
      <c r="D717" s="139" t="s">
        <v>203</v>
      </c>
      <c r="E717" s="21">
        <v>82.4</v>
      </c>
      <c r="F717" s="25">
        <v>84.6</v>
      </c>
      <c r="G717" s="25">
        <v>84.6</v>
      </c>
      <c r="H717" s="21">
        <v>0</v>
      </c>
      <c r="I717" s="21" t="s">
        <v>289</v>
      </c>
      <c r="J717" s="3"/>
    </row>
    <row r="718" spans="1:10" ht="63">
      <c r="A718" s="21" t="s">
        <v>756</v>
      </c>
      <c r="B718" s="18" t="s">
        <v>1477</v>
      </c>
      <c r="C718" s="21" t="s">
        <v>748</v>
      </c>
      <c r="D718" s="66" t="s">
        <v>203</v>
      </c>
      <c r="E718" s="139">
        <v>60</v>
      </c>
      <c r="F718" s="25">
        <v>65</v>
      </c>
      <c r="G718" s="25">
        <v>65</v>
      </c>
      <c r="H718" s="21">
        <v>0</v>
      </c>
      <c r="I718" s="21" t="s">
        <v>289</v>
      </c>
      <c r="J718" s="3"/>
    </row>
    <row r="719" spans="1:10" ht="13.5">
      <c r="A719" s="450" t="s">
        <v>757</v>
      </c>
      <c r="B719" s="451"/>
      <c r="C719" s="451"/>
      <c r="D719" s="451"/>
      <c r="E719" s="451"/>
      <c r="F719" s="451"/>
      <c r="G719" s="451"/>
      <c r="H719" s="451"/>
      <c r="I719" s="451"/>
      <c r="J719" s="3"/>
    </row>
    <row r="720" spans="1:10" ht="78.75">
      <c r="A720" s="21" t="s">
        <v>127</v>
      </c>
      <c r="B720" s="18" t="s">
        <v>1478</v>
      </c>
      <c r="C720" s="21" t="s">
        <v>748</v>
      </c>
      <c r="D720" s="139" t="s">
        <v>203</v>
      </c>
      <c r="E720" s="21">
        <v>82.4</v>
      </c>
      <c r="F720" s="25">
        <v>84.6</v>
      </c>
      <c r="G720" s="25">
        <v>84.6</v>
      </c>
      <c r="H720" s="21">
        <v>0</v>
      </c>
      <c r="I720" s="21" t="s">
        <v>289</v>
      </c>
      <c r="J720" s="3"/>
    </row>
    <row r="721" spans="1:10" ht="63">
      <c r="A721" s="21" t="s">
        <v>188</v>
      </c>
      <c r="B721" s="18" t="s">
        <v>1477</v>
      </c>
      <c r="C721" s="21" t="s">
        <v>748</v>
      </c>
      <c r="D721" s="66" t="s">
        <v>203</v>
      </c>
      <c r="E721" s="21">
        <v>60</v>
      </c>
      <c r="F721" s="25">
        <v>65</v>
      </c>
      <c r="G721" s="25">
        <v>65</v>
      </c>
      <c r="H721" s="21">
        <v>0</v>
      </c>
      <c r="I721" s="21" t="s">
        <v>289</v>
      </c>
      <c r="J721" s="3"/>
    </row>
    <row r="722" spans="1:10" ht="13.5">
      <c r="A722" s="452" t="s">
        <v>758</v>
      </c>
      <c r="B722" s="453"/>
      <c r="C722" s="453"/>
      <c r="D722" s="453"/>
      <c r="E722" s="453"/>
      <c r="F722" s="453"/>
      <c r="G722" s="453"/>
      <c r="H722" s="453"/>
      <c r="I722" s="453"/>
      <c r="J722" s="3"/>
    </row>
    <row r="723" spans="1:10" ht="94.5">
      <c r="A723" s="21" t="s">
        <v>128</v>
      </c>
      <c r="B723" s="108" t="s">
        <v>1479</v>
      </c>
      <c r="C723" s="21" t="s">
        <v>748</v>
      </c>
      <c r="D723" s="21" t="s">
        <v>231</v>
      </c>
      <c r="E723" s="21">
        <v>10</v>
      </c>
      <c r="F723" s="21">
        <v>6</v>
      </c>
      <c r="G723" s="21">
        <v>6</v>
      </c>
      <c r="H723" s="21">
        <v>0</v>
      </c>
      <c r="I723" s="21" t="s">
        <v>289</v>
      </c>
      <c r="J723" s="3"/>
    </row>
    <row r="724" spans="1:10" ht="15.75">
      <c r="A724" s="427" t="s">
        <v>759</v>
      </c>
      <c r="B724" s="427"/>
      <c r="C724" s="427"/>
      <c r="D724" s="427"/>
      <c r="E724" s="427"/>
      <c r="F724" s="427"/>
      <c r="G724" s="427"/>
      <c r="H724" s="427"/>
      <c r="I724" s="427"/>
      <c r="J724" s="3"/>
    </row>
    <row r="725" spans="1:10" ht="94.5">
      <c r="A725" s="21" t="s">
        <v>129</v>
      </c>
      <c r="B725" s="108" t="s">
        <v>1480</v>
      </c>
      <c r="C725" s="21" t="s">
        <v>748</v>
      </c>
      <c r="D725" s="21" t="s">
        <v>231</v>
      </c>
      <c r="E725" s="21">
        <v>10</v>
      </c>
      <c r="F725" s="21">
        <v>6</v>
      </c>
      <c r="G725" s="21">
        <v>6</v>
      </c>
      <c r="H725" s="21">
        <v>0</v>
      </c>
      <c r="I725" s="21" t="s">
        <v>289</v>
      </c>
      <c r="J725" s="3"/>
    </row>
    <row r="726" spans="1:10" ht="52.5" customHeight="1">
      <c r="A726" s="2" t="s">
        <v>62</v>
      </c>
      <c r="B726" s="443" t="s">
        <v>393</v>
      </c>
      <c r="C726" s="443"/>
      <c r="D726" s="443"/>
      <c r="E726" s="443"/>
      <c r="F726" s="443"/>
      <c r="G726" s="443"/>
      <c r="H726" s="443"/>
      <c r="I726" s="443"/>
      <c r="J726" s="3"/>
    </row>
    <row r="727" spans="1:10" ht="94.5">
      <c r="A727" s="283" t="s">
        <v>16</v>
      </c>
      <c r="B727" s="276" t="s">
        <v>619</v>
      </c>
      <c r="C727" s="280" t="s">
        <v>620</v>
      </c>
      <c r="D727" s="339" t="s">
        <v>203</v>
      </c>
      <c r="E727" s="256">
        <v>5</v>
      </c>
      <c r="F727" s="256">
        <v>10</v>
      </c>
      <c r="G727" s="256">
        <v>11.73</v>
      </c>
      <c r="H727" s="281">
        <f>(G727/F727*100)-100</f>
        <v>17.30000000000001</v>
      </c>
      <c r="I727" s="278" t="s">
        <v>289</v>
      </c>
      <c r="J727" s="3"/>
    </row>
    <row r="728" spans="1:10" ht="107.25" customHeight="1">
      <c r="A728" s="283" t="s">
        <v>4</v>
      </c>
      <c r="B728" s="279" t="s">
        <v>621</v>
      </c>
      <c r="C728" s="280" t="s">
        <v>620</v>
      </c>
      <c r="D728" s="339" t="s">
        <v>203</v>
      </c>
      <c r="E728" s="256">
        <v>96</v>
      </c>
      <c r="F728" s="256">
        <v>70</v>
      </c>
      <c r="G728" s="256">
        <v>95.65</v>
      </c>
      <c r="H728" s="281">
        <f>(G728/F728*100)-100</f>
        <v>36.64285714285717</v>
      </c>
      <c r="I728" s="95" t="s">
        <v>622</v>
      </c>
      <c r="J728" s="3"/>
    </row>
    <row r="729" spans="1:10" ht="15.75">
      <c r="A729" s="94"/>
      <c r="B729" s="440" t="s">
        <v>623</v>
      </c>
      <c r="C729" s="440"/>
      <c r="D729" s="440"/>
      <c r="E729" s="440"/>
      <c r="F729" s="440"/>
      <c r="G729" s="440"/>
      <c r="H729" s="440"/>
      <c r="I729" s="440"/>
      <c r="J729" s="3"/>
    </row>
    <row r="730" spans="1:10" ht="110.25">
      <c r="A730" s="283" t="s">
        <v>176</v>
      </c>
      <c r="B730" s="279" t="s">
        <v>624</v>
      </c>
      <c r="C730" s="282" t="s">
        <v>620</v>
      </c>
      <c r="D730" s="282" t="s">
        <v>203</v>
      </c>
      <c r="E730" s="23" t="s">
        <v>289</v>
      </c>
      <c r="F730" s="23">
        <v>10</v>
      </c>
      <c r="G730" s="23">
        <v>11.73</v>
      </c>
      <c r="H730" s="149">
        <f>(G730/F730*100)-100</f>
        <v>17.30000000000001</v>
      </c>
      <c r="I730" s="23" t="s">
        <v>289</v>
      </c>
      <c r="J730" s="3"/>
    </row>
    <row r="731" spans="1:10" ht="157.5">
      <c r="A731" s="283" t="s">
        <v>177</v>
      </c>
      <c r="B731" s="276" t="s">
        <v>625</v>
      </c>
      <c r="C731" s="282" t="s">
        <v>620</v>
      </c>
      <c r="D731" s="282" t="s">
        <v>203</v>
      </c>
      <c r="E731" s="23" t="s">
        <v>289</v>
      </c>
      <c r="F731" s="23">
        <v>26</v>
      </c>
      <c r="G731" s="23">
        <v>18.91</v>
      </c>
      <c r="H731" s="149">
        <f>(G731/F731*100)-100</f>
        <v>-27.269230769230774</v>
      </c>
      <c r="I731" s="148" t="s">
        <v>626</v>
      </c>
      <c r="J731" s="3"/>
    </row>
    <row r="732" spans="1:10" ht="35.25" customHeight="1">
      <c r="A732" s="22"/>
      <c r="B732" s="413" t="s">
        <v>627</v>
      </c>
      <c r="C732" s="413"/>
      <c r="D732" s="413"/>
      <c r="E732" s="413"/>
      <c r="F732" s="413"/>
      <c r="G732" s="413"/>
      <c r="H732" s="413"/>
      <c r="I732" s="413"/>
      <c r="J732" s="3"/>
    </row>
    <row r="733" spans="1:10" ht="299.25">
      <c r="A733" s="283" t="s">
        <v>262</v>
      </c>
      <c r="B733" s="85" t="s">
        <v>628</v>
      </c>
      <c r="C733" s="280" t="s">
        <v>620</v>
      </c>
      <c r="D733" s="11" t="s">
        <v>203</v>
      </c>
      <c r="E733" s="256" t="s">
        <v>289</v>
      </c>
      <c r="F733" s="256">
        <v>60</v>
      </c>
      <c r="G733" s="256">
        <v>77.14</v>
      </c>
      <c r="H733" s="281">
        <f>(G733/F733*100)-100</f>
        <v>28.566666666666663</v>
      </c>
      <c r="I733" s="256" t="s">
        <v>629</v>
      </c>
      <c r="J733" s="3"/>
    </row>
    <row r="734" spans="1:10" ht="15.75">
      <c r="A734" s="94"/>
      <c r="B734" s="413" t="s">
        <v>630</v>
      </c>
      <c r="C734" s="413"/>
      <c r="D734" s="413"/>
      <c r="E734" s="413"/>
      <c r="F734" s="413"/>
      <c r="G734" s="413"/>
      <c r="H734" s="413"/>
      <c r="I734" s="413"/>
      <c r="J734" s="3"/>
    </row>
    <row r="735" spans="1:10" ht="157.5">
      <c r="A735" s="284" t="s">
        <v>631</v>
      </c>
      <c r="B735" s="18" t="s">
        <v>632</v>
      </c>
      <c r="C735" s="282" t="s">
        <v>620</v>
      </c>
      <c r="D735" s="4" t="s">
        <v>203</v>
      </c>
      <c r="E735" s="23" t="s">
        <v>289</v>
      </c>
      <c r="F735" s="23">
        <v>100</v>
      </c>
      <c r="G735" s="23">
        <v>100</v>
      </c>
      <c r="H735" s="149">
        <f>(G735/F735*100)-100</f>
        <v>0</v>
      </c>
      <c r="I735" s="23" t="s">
        <v>289</v>
      </c>
      <c r="J735" s="3"/>
    </row>
    <row r="736" spans="1:10" ht="15.75">
      <c r="A736" s="94"/>
      <c r="B736" s="439" t="s">
        <v>633</v>
      </c>
      <c r="C736" s="439"/>
      <c r="D736" s="439"/>
      <c r="E736" s="439"/>
      <c r="F736" s="439"/>
      <c r="G736" s="439"/>
      <c r="H736" s="439"/>
      <c r="I736" s="439"/>
      <c r="J736" s="3"/>
    </row>
    <row r="737" spans="1:10" ht="157.5">
      <c r="A737" s="284" t="s">
        <v>634</v>
      </c>
      <c r="B737" s="285" t="s">
        <v>635</v>
      </c>
      <c r="C737" s="282" t="s">
        <v>620</v>
      </c>
      <c r="D737" s="282" t="s">
        <v>203</v>
      </c>
      <c r="E737" s="23" t="s">
        <v>289</v>
      </c>
      <c r="F737" s="23">
        <v>57</v>
      </c>
      <c r="G737" s="23">
        <v>57.46</v>
      </c>
      <c r="H737" s="149">
        <f>(G737/F737*100)-100</f>
        <v>0.8070175438596578</v>
      </c>
      <c r="I737" s="23" t="s">
        <v>289</v>
      </c>
      <c r="J737" s="3"/>
    </row>
    <row r="738" spans="1:10" ht="15.75">
      <c r="A738" s="94"/>
      <c r="B738" s="439" t="s">
        <v>636</v>
      </c>
      <c r="C738" s="439"/>
      <c r="D738" s="439"/>
      <c r="E738" s="439"/>
      <c r="F738" s="439"/>
      <c r="G738" s="439"/>
      <c r="H738" s="439"/>
      <c r="I738" s="439"/>
      <c r="J738" s="3"/>
    </row>
    <row r="739" spans="1:10" ht="126">
      <c r="A739" s="286" t="s">
        <v>637</v>
      </c>
      <c r="B739" s="148" t="s">
        <v>638</v>
      </c>
      <c r="C739" s="282" t="s">
        <v>620</v>
      </c>
      <c r="D739" s="23" t="s">
        <v>639</v>
      </c>
      <c r="E739" s="23" t="s">
        <v>289</v>
      </c>
      <c r="F739" s="23">
        <v>32</v>
      </c>
      <c r="G739" s="23">
        <v>32</v>
      </c>
      <c r="H739" s="149">
        <f>(G739/F739*100)-100</f>
        <v>0</v>
      </c>
      <c r="I739" s="93" t="s">
        <v>289</v>
      </c>
      <c r="J739" s="3"/>
    </row>
    <row r="740" spans="1:10" ht="15.75">
      <c r="A740" s="94"/>
      <c r="B740" s="439" t="s">
        <v>640</v>
      </c>
      <c r="C740" s="439"/>
      <c r="D740" s="439"/>
      <c r="E740" s="439"/>
      <c r="F740" s="439"/>
      <c r="G740" s="439"/>
      <c r="H740" s="439"/>
      <c r="I740" s="439"/>
      <c r="J740" s="3"/>
    </row>
    <row r="741" spans="1:10" ht="94.5">
      <c r="A741" s="283" t="s">
        <v>641</v>
      </c>
      <c r="B741" s="38" t="s">
        <v>642</v>
      </c>
      <c r="C741" s="282" t="s">
        <v>620</v>
      </c>
      <c r="D741" s="23" t="s">
        <v>639</v>
      </c>
      <c r="E741" s="23" t="s">
        <v>289</v>
      </c>
      <c r="F741" s="23">
        <v>19</v>
      </c>
      <c r="G741" s="23">
        <v>19</v>
      </c>
      <c r="H741" s="149">
        <f>(G741/F741*100)-100</f>
        <v>0</v>
      </c>
      <c r="I741" s="278" t="s">
        <v>289</v>
      </c>
      <c r="J741" s="3"/>
    </row>
    <row r="742" spans="1:10" ht="15.75">
      <c r="A742" s="94"/>
      <c r="B742" s="413" t="s">
        <v>643</v>
      </c>
      <c r="C742" s="413"/>
      <c r="D742" s="413"/>
      <c r="E742" s="413"/>
      <c r="F742" s="413"/>
      <c r="G742" s="413"/>
      <c r="H742" s="413"/>
      <c r="I742" s="413"/>
      <c r="J742" s="3"/>
    </row>
    <row r="743" spans="1:10" ht="157.5">
      <c r="A743" s="283" t="s">
        <v>644</v>
      </c>
      <c r="B743" s="268" t="s">
        <v>645</v>
      </c>
      <c r="C743" s="282" t="s">
        <v>620</v>
      </c>
      <c r="D743" s="4" t="s">
        <v>203</v>
      </c>
      <c r="E743" s="23" t="s">
        <v>289</v>
      </c>
      <c r="F743" s="23">
        <v>97</v>
      </c>
      <c r="G743" s="23">
        <v>100</v>
      </c>
      <c r="H743" s="149">
        <f>(G743/F743*100)-100</f>
        <v>3.092783505154628</v>
      </c>
      <c r="I743" s="23" t="s">
        <v>289</v>
      </c>
      <c r="J743" s="3"/>
    </row>
    <row r="744" spans="1:10" ht="119.25" customHeight="1">
      <c r="A744" s="286" t="s">
        <v>646</v>
      </c>
      <c r="B744" s="285" t="s">
        <v>647</v>
      </c>
      <c r="C744" s="282" t="s">
        <v>620</v>
      </c>
      <c r="D744" s="282" t="s">
        <v>203</v>
      </c>
      <c r="E744" s="23" t="s">
        <v>289</v>
      </c>
      <c r="F744" s="23">
        <v>75</v>
      </c>
      <c r="G744" s="149">
        <f>47*100/123</f>
        <v>38.21138211382114</v>
      </c>
      <c r="H744" s="149">
        <f>(G744/F744*100)-100</f>
        <v>-49.05149051490515</v>
      </c>
      <c r="I744" s="258" t="s">
        <v>648</v>
      </c>
      <c r="J744" s="3"/>
    </row>
    <row r="745" spans="1:10" ht="31.5" customHeight="1">
      <c r="A745" s="94"/>
      <c r="B745" s="413" t="s">
        <v>649</v>
      </c>
      <c r="C745" s="413"/>
      <c r="D745" s="413"/>
      <c r="E745" s="413"/>
      <c r="F745" s="413"/>
      <c r="G745" s="413"/>
      <c r="H745" s="413"/>
      <c r="I745" s="413"/>
      <c r="J745" s="3"/>
    </row>
    <row r="746" spans="1:10" ht="46.5" customHeight="1">
      <c r="A746" s="287" t="s">
        <v>646</v>
      </c>
      <c r="B746" s="85" t="s">
        <v>1481</v>
      </c>
      <c r="C746" s="277" t="s">
        <v>620</v>
      </c>
      <c r="D746" s="21" t="s">
        <v>639</v>
      </c>
      <c r="E746" s="23" t="s">
        <v>289</v>
      </c>
      <c r="F746" s="23">
        <v>1650</v>
      </c>
      <c r="G746" s="23">
        <v>2510</v>
      </c>
      <c r="H746" s="149">
        <f>(G746/F746*100)-100</f>
        <v>52.121212121212125</v>
      </c>
      <c r="I746" s="288" t="s">
        <v>289</v>
      </c>
      <c r="J746" s="3"/>
    </row>
    <row r="747" spans="1:10" ht="24.75" customHeight="1">
      <c r="A747" s="94"/>
      <c r="B747" s="419" t="s">
        <v>650</v>
      </c>
      <c r="C747" s="419"/>
      <c r="D747" s="419"/>
      <c r="E747" s="419"/>
      <c r="F747" s="419"/>
      <c r="G747" s="419"/>
      <c r="H747" s="419"/>
      <c r="I747" s="419"/>
      <c r="J747" s="3"/>
    </row>
    <row r="748" spans="1:10" ht="126">
      <c r="A748" s="286" t="s">
        <v>180</v>
      </c>
      <c r="B748" s="276" t="s">
        <v>651</v>
      </c>
      <c r="C748" s="282" t="s">
        <v>620</v>
      </c>
      <c r="D748" s="282" t="s">
        <v>203</v>
      </c>
      <c r="E748" s="23" t="s">
        <v>289</v>
      </c>
      <c r="F748" s="23">
        <v>50</v>
      </c>
      <c r="G748" s="23">
        <v>73.27</v>
      </c>
      <c r="H748" s="149">
        <f>(G748/F748*100)-100</f>
        <v>46.53999999999999</v>
      </c>
      <c r="I748" s="23" t="s">
        <v>289</v>
      </c>
      <c r="J748" s="3"/>
    </row>
    <row r="749" spans="1:10" ht="173.25">
      <c r="A749" s="286" t="s">
        <v>323</v>
      </c>
      <c r="B749" s="279" t="s">
        <v>652</v>
      </c>
      <c r="C749" s="282" t="s">
        <v>620</v>
      </c>
      <c r="D749" s="282" t="s">
        <v>203</v>
      </c>
      <c r="E749" s="23" t="s">
        <v>289</v>
      </c>
      <c r="F749" s="23">
        <v>70</v>
      </c>
      <c r="G749" s="23">
        <v>95.65</v>
      </c>
      <c r="H749" s="149">
        <f>(G749/F749*100)-100</f>
        <v>36.64285714285717</v>
      </c>
      <c r="I749" s="148" t="s">
        <v>622</v>
      </c>
      <c r="J749" s="3"/>
    </row>
    <row r="750" spans="1:10" ht="25.5" customHeight="1">
      <c r="A750" s="94"/>
      <c r="B750" s="439" t="s">
        <v>653</v>
      </c>
      <c r="C750" s="439"/>
      <c r="D750" s="439"/>
      <c r="E750" s="439"/>
      <c r="F750" s="439"/>
      <c r="G750" s="439"/>
      <c r="H750" s="439"/>
      <c r="I750" s="439"/>
      <c r="J750" s="3"/>
    </row>
    <row r="751" spans="1:10" ht="63">
      <c r="A751" s="283" t="s">
        <v>228</v>
      </c>
      <c r="B751" s="276" t="s">
        <v>654</v>
      </c>
      <c r="C751" s="282" t="s">
        <v>620</v>
      </c>
      <c r="D751" s="23" t="s">
        <v>655</v>
      </c>
      <c r="E751" s="23" t="s">
        <v>289</v>
      </c>
      <c r="F751" s="23">
        <v>60000</v>
      </c>
      <c r="G751" s="100">
        <v>113883</v>
      </c>
      <c r="H751" s="149">
        <f>(G751/F751*100)-100</f>
        <v>89.805</v>
      </c>
      <c r="I751" s="148" t="s">
        <v>656</v>
      </c>
      <c r="J751" s="3"/>
    </row>
    <row r="752" spans="1:10" ht="31.5" customHeight="1">
      <c r="A752" s="94"/>
      <c r="B752" s="439" t="s">
        <v>657</v>
      </c>
      <c r="C752" s="439"/>
      <c r="D752" s="439"/>
      <c r="E752" s="439"/>
      <c r="F752" s="439"/>
      <c r="G752" s="439"/>
      <c r="H752" s="439"/>
      <c r="I752" s="439"/>
      <c r="J752" s="3"/>
    </row>
    <row r="753" spans="1:10" ht="236.25">
      <c r="A753" s="283" t="s">
        <v>334</v>
      </c>
      <c r="B753" s="276" t="s">
        <v>658</v>
      </c>
      <c r="C753" s="282" t="s">
        <v>620</v>
      </c>
      <c r="D753" s="282" t="s">
        <v>203</v>
      </c>
      <c r="E753" s="23" t="s">
        <v>289</v>
      </c>
      <c r="F753" s="23">
        <v>60</v>
      </c>
      <c r="G753" s="23">
        <v>45</v>
      </c>
      <c r="H753" s="149">
        <f>(G753/F753*100)-100</f>
        <v>-25</v>
      </c>
      <c r="I753" s="148" t="s">
        <v>659</v>
      </c>
      <c r="J753" s="3"/>
    </row>
    <row r="754" spans="1:10" ht="12.75">
      <c r="A754" s="3"/>
      <c r="B754" s="3"/>
      <c r="C754" s="3"/>
      <c r="D754" s="3"/>
      <c r="E754" s="3"/>
      <c r="F754" s="3"/>
      <c r="G754" s="3"/>
      <c r="H754" s="3"/>
      <c r="I754" s="3"/>
      <c r="J754" s="3"/>
    </row>
    <row r="755" spans="1:10" ht="57" customHeight="1">
      <c r="A755" s="55" t="s">
        <v>63</v>
      </c>
      <c r="B755" s="443" t="s">
        <v>66</v>
      </c>
      <c r="C755" s="443"/>
      <c r="D755" s="443"/>
      <c r="E755" s="443"/>
      <c r="F755" s="443"/>
      <c r="G755" s="443"/>
      <c r="H755" s="443"/>
      <c r="I755" s="443"/>
      <c r="J755" s="3"/>
    </row>
    <row r="756" spans="1:10" ht="63">
      <c r="A756" s="405">
        <v>1</v>
      </c>
      <c r="B756" s="26" t="s">
        <v>986</v>
      </c>
      <c r="C756" s="405"/>
      <c r="D756" s="405" t="s">
        <v>203</v>
      </c>
      <c r="E756" s="405">
        <v>78</v>
      </c>
      <c r="F756" s="405">
        <v>93</v>
      </c>
      <c r="G756" s="405">
        <v>79</v>
      </c>
      <c r="H756" s="405">
        <v>-15.05</v>
      </c>
      <c r="I756" s="26" t="s">
        <v>988</v>
      </c>
      <c r="J756" s="3"/>
    </row>
    <row r="757" spans="1:10" ht="141.75">
      <c r="A757" s="406"/>
      <c r="B757" s="26" t="s">
        <v>987</v>
      </c>
      <c r="C757" s="406"/>
      <c r="D757" s="406"/>
      <c r="E757" s="406"/>
      <c r="F757" s="406"/>
      <c r="G757" s="406"/>
      <c r="H757" s="406"/>
      <c r="I757" s="26" t="s">
        <v>989</v>
      </c>
      <c r="J757" s="3"/>
    </row>
    <row r="758" spans="1:10" ht="15.75" customHeight="1">
      <c r="A758" s="405">
        <v>2</v>
      </c>
      <c r="B758" s="26" t="s">
        <v>990</v>
      </c>
      <c r="C758" s="405"/>
      <c r="D758" s="405" t="s">
        <v>992</v>
      </c>
      <c r="E758" s="405">
        <v>13574</v>
      </c>
      <c r="F758" s="405">
        <v>12600</v>
      </c>
      <c r="G758" s="405">
        <v>15117.4</v>
      </c>
      <c r="H758" s="405">
        <v>19.97</v>
      </c>
      <c r="I758" s="407" t="s">
        <v>993</v>
      </c>
      <c r="J758" s="3"/>
    </row>
    <row r="759" spans="1:10" ht="94.5">
      <c r="A759" s="406"/>
      <c r="B759" s="26" t="s">
        <v>991</v>
      </c>
      <c r="C759" s="406"/>
      <c r="D759" s="406"/>
      <c r="E759" s="406"/>
      <c r="F759" s="406"/>
      <c r="G759" s="406"/>
      <c r="H759" s="406"/>
      <c r="I759" s="408"/>
      <c r="J759" s="3"/>
    </row>
    <row r="760" spans="1:10" ht="46.5" customHeight="1">
      <c r="A760" s="413">
        <v>3</v>
      </c>
      <c r="B760" s="26" t="s">
        <v>994</v>
      </c>
      <c r="C760" s="413"/>
      <c r="D760" s="413" t="s">
        <v>992</v>
      </c>
      <c r="E760" s="413">
        <v>17438</v>
      </c>
      <c r="F760" s="413">
        <v>8500</v>
      </c>
      <c r="G760" s="413">
        <v>8911.4</v>
      </c>
      <c r="H760" s="413">
        <v>4.84</v>
      </c>
      <c r="I760" s="425" t="s">
        <v>996</v>
      </c>
      <c r="J760" s="3"/>
    </row>
    <row r="761" spans="1:10" ht="94.5">
      <c r="A761" s="413"/>
      <c r="B761" s="26" t="s">
        <v>995</v>
      </c>
      <c r="C761" s="413"/>
      <c r="D761" s="413"/>
      <c r="E761" s="413"/>
      <c r="F761" s="413"/>
      <c r="G761" s="413"/>
      <c r="H761" s="413"/>
      <c r="I761" s="425"/>
      <c r="J761" s="3"/>
    </row>
    <row r="762" spans="1:10" ht="15.75">
      <c r="A762" s="413">
        <v>4</v>
      </c>
      <c r="B762" s="26" t="s">
        <v>997</v>
      </c>
      <c r="C762" s="413" t="s">
        <v>202</v>
      </c>
      <c r="D762" s="21"/>
      <c r="E762" s="434">
        <v>136212</v>
      </c>
      <c r="F762" s="434">
        <v>128500</v>
      </c>
      <c r="G762" s="434">
        <v>168504</v>
      </c>
      <c r="H762" s="413">
        <v>31.13</v>
      </c>
      <c r="I762" s="425" t="s">
        <v>1000</v>
      </c>
      <c r="J762" s="3"/>
    </row>
    <row r="763" spans="1:10" ht="78.75">
      <c r="A763" s="413"/>
      <c r="B763" s="26" t="s">
        <v>998</v>
      </c>
      <c r="C763" s="413"/>
      <c r="D763" s="21" t="s">
        <v>999</v>
      </c>
      <c r="E763" s="434"/>
      <c r="F763" s="434"/>
      <c r="G763" s="434"/>
      <c r="H763" s="413"/>
      <c r="I763" s="425"/>
      <c r="J763" s="3"/>
    </row>
    <row r="764" spans="1:10" ht="15.75">
      <c r="A764" s="413">
        <v>5</v>
      </c>
      <c r="B764" s="26" t="s">
        <v>1001</v>
      </c>
      <c r="C764" s="413" t="s">
        <v>202</v>
      </c>
      <c r="D764" s="413" t="s">
        <v>999</v>
      </c>
      <c r="E764" s="413">
        <v>9009</v>
      </c>
      <c r="F764" s="434">
        <v>14743</v>
      </c>
      <c r="G764" s="434">
        <v>4820</v>
      </c>
      <c r="H764" s="413">
        <v>-67.31</v>
      </c>
      <c r="I764" s="413" t="s">
        <v>1003</v>
      </c>
      <c r="J764" s="3"/>
    </row>
    <row r="765" spans="1:10" ht="78.75">
      <c r="A765" s="413"/>
      <c r="B765" s="26" t="s">
        <v>1002</v>
      </c>
      <c r="C765" s="413"/>
      <c r="D765" s="413"/>
      <c r="E765" s="413"/>
      <c r="F765" s="434"/>
      <c r="G765" s="434"/>
      <c r="H765" s="413"/>
      <c r="I765" s="413"/>
      <c r="J765" s="3"/>
    </row>
    <row r="766" spans="1:10" ht="15.75">
      <c r="A766" s="413">
        <v>6</v>
      </c>
      <c r="B766" s="26" t="s">
        <v>1004</v>
      </c>
      <c r="C766" s="413" t="s">
        <v>202</v>
      </c>
      <c r="D766" s="413" t="s">
        <v>203</v>
      </c>
      <c r="E766" s="413">
        <v>96.28</v>
      </c>
      <c r="F766" s="413">
        <v>96.28</v>
      </c>
      <c r="G766" s="413">
        <v>96.28</v>
      </c>
      <c r="H766" s="413">
        <v>0</v>
      </c>
      <c r="I766" s="416" t="s">
        <v>1006</v>
      </c>
      <c r="J766" s="3"/>
    </row>
    <row r="767" spans="1:10" ht="126">
      <c r="A767" s="413"/>
      <c r="B767" s="26" t="s">
        <v>1005</v>
      </c>
      <c r="C767" s="413"/>
      <c r="D767" s="413"/>
      <c r="E767" s="413"/>
      <c r="F767" s="413"/>
      <c r="G767" s="413"/>
      <c r="H767" s="413"/>
      <c r="I767" s="416"/>
      <c r="J767" s="3"/>
    </row>
    <row r="768" spans="1:10" ht="15.75">
      <c r="A768" s="413">
        <v>7</v>
      </c>
      <c r="B768" s="26" t="s">
        <v>1007</v>
      </c>
      <c r="C768" s="413" t="s">
        <v>202</v>
      </c>
      <c r="D768" s="413" t="s">
        <v>203</v>
      </c>
      <c r="E768" s="413">
        <v>83.3</v>
      </c>
      <c r="F768" s="413">
        <v>95</v>
      </c>
      <c r="G768" s="413">
        <v>88.2</v>
      </c>
      <c r="H768" s="413">
        <v>-7.12</v>
      </c>
      <c r="I768" s="416" t="s">
        <v>1009</v>
      </c>
      <c r="J768" s="3"/>
    </row>
    <row r="769" spans="1:10" ht="110.25">
      <c r="A769" s="413"/>
      <c r="B769" s="26" t="s">
        <v>1008</v>
      </c>
      <c r="C769" s="413"/>
      <c r="D769" s="413"/>
      <c r="E769" s="413"/>
      <c r="F769" s="413"/>
      <c r="G769" s="413"/>
      <c r="H769" s="413"/>
      <c r="I769" s="416"/>
      <c r="J769" s="3"/>
    </row>
    <row r="770" spans="1:10" ht="15.75">
      <c r="A770" s="420" t="s">
        <v>1012</v>
      </c>
      <c r="B770" s="420"/>
      <c r="C770" s="420"/>
      <c r="D770" s="420"/>
      <c r="E770" s="420"/>
      <c r="F770" s="420"/>
      <c r="G770" s="420"/>
      <c r="H770" s="420"/>
      <c r="I770" s="420"/>
      <c r="J770" s="3"/>
    </row>
    <row r="771" spans="1:10" ht="63">
      <c r="A771" s="435" t="s">
        <v>16</v>
      </c>
      <c r="B771" s="26" t="s">
        <v>986</v>
      </c>
      <c r="C771" s="413"/>
      <c r="D771" s="413" t="s">
        <v>203</v>
      </c>
      <c r="E771" s="413">
        <v>79</v>
      </c>
      <c r="F771" s="413">
        <v>93</v>
      </c>
      <c r="G771" s="413">
        <v>79</v>
      </c>
      <c r="H771" s="413">
        <v>-15.05</v>
      </c>
      <c r="I771" s="26" t="s">
        <v>988</v>
      </c>
      <c r="J771" s="3"/>
    </row>
    <row r="772" spans="1:10" ht="141.75">
      <c r="A772" s="435"/>
      <c r="B772" s="26" t="s">
        <v>1010</v>
      </c>
      <c r="C772" s="413"/>
      <c r="D772" s="413"/>
      <c r="E772" s="413"/>
      <c r="F772" s="413"/>
      <c r="G772" s="413"/>
      <c r="H772" s="413"/>
      <c r="I772" s="26" t="s">
        <v>989</v>
      </c>
      <c r="J772" s="3"/>
    </row>
    <row r="773" spans="1:10" ht="15.75">
      <c r="A773" s="435" t="s">
        <v>4</v>
      </c>
      <c r="B773" s="26" t="s">
        <v>990</v>
      </c>
      <c r="C773" s="413"/>
      <c r="D773" s="413" t="s">
        <v>992</v>
      </c>
      <c r="E773" s="413">
        <v>13574</v>
      </c>
      <c r="F773" s="413">
        <v>12600</v>
      </c>
      <c r="G773" s="413">
        <v>15117.4</v>
      </c>
      <c r="H773" s="413">
        <v>19.97</v>
      </c>
      <c r="I773" s="425" t="s">
        <v>993</v>
      </c>
      <c r="J773" s="3"/>
    </row>
    <row r="774" spans="1:10" ht="94.5">
      <c r="A774" s="435"/>
      <c r="B774" s="26" t="s">
        <v>991</v>
      </c>
      <c r="C774" s="413"/>
      <c r="D774" s="413"/>
      <c r="E774" s="413"/>
      <c r="F774" s="413"/>
      <c r="G774" s="413"/>
      <c r="H774" s="413"/>
      <c r="I774" s="425"/>
      <c r="J774" s="3"/>
    </row>
    <row r="775" spans="1:10" ht="30.75" customHeight="1">
      <c r="A775" s="435" t="s">
        <v>47</v>
      </c>
      <c r="B775" s="26" t="s">
        <v>994</v>
      </c>
      <c r="C775" s="413"/>
      <c r="D775" s="413" t="s">
        <v>992</v>
      </c>
      <c r="E775" s="413">
        <v>17438</v>
      </c>
      <c r="F775" s="413">
        <v>8500</v>
      </c>
      <c r="G775" s="413">
        <v>8911.4</v>
      </c>
      <c r="H775" s="413">
        <v>4.84</v>
      </c>
      <c r="I775" s="425" t="s">
        <v>1011</v>
      </c>
      <c r="J775" s="3"/>
    </row>
    <row r="776" spans="1:10" ht="94.5">
      <c r="A776" s="435"/>
      <c r="B776" s="26" t="s">
        <v>995</v>
      </c>
      <c r="C776" s="413"/>
      <c r="D776" s="413"/>
      <c r="E776" s="413"/>
      <c r="F776" s="413"/>
      <c r="G776" s="413"/>
      <c r="H776" s="413"/>
      <c r="I776" s="425"/>
      <c r="J776" s="3"/>
    </row>
    <row r="777" spans="1:10" ht="36.75" customHeight="1">
      <c r="A777" s="422" t="s">
        <v>1015</v>
      </c>
      <c r="B777" s="422"/>
      <c r="C777" s="422"/>
      <c r="D777" s="422"/>
      <c r="E777" s="422"/>
      <c r="F777" s="422"/>
      <c r="G777" s="422"/>
      <c r="H777" s="422"/>
      <c r="I777" s="422"/>
      <c r="J777" s="3"/>
    </row>
    <row r="778" spans="1:10" ht="92.25" customHeight="1">
      <c r="A778" s="21" t="s">
        <v>1174</v>
      </c>
      <c r="B778" s="61" t="s">
        <v>1013</v>
      </c>
      <c r="C778" s="21"/>
      <c r="D778" s="21" t="s">
        <v>203</v>
      </c>
      <c r="E778" s="21">
        <v>53.2</v>
      </c>
      <c r="F778" s="21">
        <v>95</v>
      </c>
      <c r="G778" s="21">
        <v>122.7</v>
      </c>
      <c r="H778" s="21">
        <v>29.2</v>
      </c>
      <c r="I778" s="21" t="s">
        <v>1014</v>
      </c>
      <c r="J778" s="3"/>
    </row>
    <row r="779" spans="1:10" ht="47.25" customHeight="1">
      <c r="A779" s="422" t="s">
        <v>1019</v>
      </c>
      <c r="B779" s="422"/>
      <c r="C779" s="422"/>
      <c r="D779" s="422"/>
      <c r="E779" s="422"/>
      <c r="F779" s="422"/>
      <c r="G779" s="422"/>
      <c r="H779" s="422"/>
      <c r="I779" s="422"/>
      <c r="J779" s="3"/>
    </row>
    <row r="780" spans="1:10" ht="15.75">
      <c r="A780" s="413" t="s">
        <v>1482</v>
      </c>
      <c r="B780" s="61" t="s">
        <v>1016</v>
      </c>
      <c r="C780" s="413"/>
      <c r="D780" s="413" t="s">
        <v>584</v>
      </c>
      <c r="E780" s="413" t="s">
        <v>289</v>
      </c>
      <c r="F780" s="413" t="s">
        <v>289</v>
      </c>
      <c r="G780" s="413" t="s">
        <v>289</v>
      </c>
      <c r="H780" s="413" t="s">
        <v>289</v>
      </c>
      <c r="I780" s="413" t="s">
        <v>1018</v>
      </c>
      <c r="J780" s="3"/>
    </row>
    <row r="781" spans="1:10" ht="78.75">
      <c r="A781" s="413"/>
      <c r="B781" s="61" t="s">
        <v>1017</v>
      </c>
      <c r="C781" s="413"/>
      <c r="D781" s="413"/>
      <c r="E781" s="413"/>
      <c r="F781" s="413"/>
      <c r="G781" s="413"/>
      <c r="H781" s="413"/>
      <c r="I781" s="413"/>
      <c r="J781" s="3"/>
    </row>
    <row r="782" spans="1:10" ht="15.75">
      <c r="A782" s="402" t="s">
        <v>1022</v>
      </c>
      <c r="B782" s="403"/>
      <c r="C782" s="403"/>
      <c r="D782" s="403"/>
      <c r="E782" s="403"/>
      <c r="F782" s="403"/>
      <c r="G782" s="403"/>
      <c r="H782" s="403"/>
      <c r="I782" s="404"/>
      <c r="J782" s="3"/>
    </row>
    <row r="783" spans="1:10" ht="15.75">
      <c r="A783" s="413" t="s">
        <v>1180</v>
      </c>
      <c r="B783" s="26" t="s">
        <v>1020</v>
      </c>
      <c r="C783" s="413"/>
      <c r="D783" s="413" t="s">
        <v>584</v>
      </c>
      <c r="E783" s="413">
        <v>1</v>
      </c>
      <c r="F783" s="413" t="s">
        <v>289</v>
      </c>
      <c r="G783" s="413" t="s">
        <v>289</v>
      </c>
      <c r="H783" s="413" t="s">
        <v>289</v>
      </c>
      <c r="I783" s="413" t="s">
        <v>1018</v>
      </c>
      <c r="J783" s="3"/>
    </row>
    <row r="784" spans="1:10" ht="63">
      <c r="A784" s="413"/>
      <c r="B784" s="26" t="s">
        <v>1021</v>
      </c>
      <c r="C784" s="413"/>
      <c r="D784" s="413"/>
      <c r="E784" s="413"/>
      <c r="F784" s="413"/>
      <c r="G784" s="413"/>
      <c r="H784" s="413"/>
      <c r="I784" s="413"/>
      <c r="J784" s="3"/>
    </row>
    <row r="785" spans="1:10" ht="15.75">
      <c r="A785" s="420" t="s">
        <v>1023</v>
      </c>
      <c r="B785" s="420"/>
      <c r="C785" s="420"/>
      <c r="D785" s="420"/>
      <c r="E785" s="420"/>
      <c r="F785" s="420"/>
      <c r="G785" s="420"/>
      <c r="H785" s="420"/>
      <c r="I785" s="420"/>
      <c r="J785" s="3"/>
    </row>
    <row r="786" spans="1:10" ht="15.75">
      <c r="A786" s="435" t="s">
        <v>5</v>
      </c>
      <c r="B786" s="26" t="s">
        <v>986</v>
      </c>
      <c r="C786" s="413" t="s">
        <v>202</v>
      </c>
      <c r="D786" s="21"/>
      <c r="E786" s="413">
        <v>136212</v>
      </c>
      <c r="F786" s="434">
        <v>128500</v>
      </c>
      <c r="G786" s="434">
        <v>168504</v>
      </c>
      <c r="H786" s="413">
        <v>31.13</v>
      </c>
      <c r="I786" s="416" t="s">
        <v>1000</v>
      </c>
      <c r="J786" s="3"/>
    </row>
    <row r="787" spans="1:10" ht="78.75">
      <c r="A787" s="435"/>
      <c r="B787" s="26" t="s">
        <v>998</v>
      </c>
      <c r="C787" s="413"/>
      <c r="D787" s="21" t="s">
        <v>999</v>
      </c>
      <c r="E787" s="413"/>
      <c r="F787" s="434"/>
      <c r="G787" s="434"/>
      <c r="H787" s="413"/>
      <c r="I787" s="416"/>
      <c r="J787" s="3"/>
    </row>
    <row r="788" spans="1:10" ht="15.75">
      <c r="A788" s="413" t="s">
        <v>526</v>
      </c>
      <c r="B788" s="26" t="s">
        <v>990</v>
      </c>
      <c r="C788" s="413" t="s">
        <v>202</v>
      </c>
      <c r="D788" s="413" t="s">
        <v>999</v>
      </c>
      <c r="E788" s="413">
        <v>9009</v>
      </c>
      <c r="F788" s="434">
        <v>14743</v>
      </c>
      <c r="G788" s="434">
        <v>4820</v>
      </c>
      <c r="H788" s="413">
        <v>-67.31</v>
      </c>
      <c r="I788" s="416" t="s">
        <v>1024</v>
      </c>
      <c r="J788" s="3"/>
    </row>
    <row r="789" spans="1:10" ht="78.75">
      <c r="A789" s="413"/>
      <c r="B789" s="26" t="s">
        <v>1002</v>
      </c>
      <c r="C789" s="413"/>
      <c r="D789" s="413"/>
      <c r="E789" s="413"/>
      <c r="F789" s="434"/>
      <c r="G789" s="434"/>
      <c r="H789" s="413"/>
      <c r="I789" s="416"/>
      <c r="J789" s="3"/>
    </row>
    <row r="790" spans="1:10" ht="15.75">
      <c r="A790" s="413" t="s">
        <v>1483</v>
      </c>
      <c r="B790" s="26" t="s">
        <v>994</v>
      </c>
      <c r="C790" s="413" t="s">
        <v>202</v>
      </c>
      <c r="D790" s="413" t="s">
        <v>203</v>
      </c>
      <c r="E790" s="413">
        <v>96.28</v>
      </c>
      <c r="F790" s="413">
        <v>96.28</v>
      </c>
      <c r="G790" s="413">
        <v>96.28</v>
      </c>
      <c r="H790" s="413">
        <v>0</v>
      </c>
      <c r="I790" s="416" t="s">
        <v>1026</v>
      </c>
      <c r="J790" s="3"/>
    </row>
    <row r="791" spans="1:10" ht="126">
      <c r="A791" s="413"/>
      <c r="B791" s="26" t="s">
        <v>1025</v>
      </c>
      <c r="C791" s="413"/>
      <c r="D791" s="413"/>
      <c r="E791" s="413"/>
      <c r="F791" s="413"/>
      <c r="G791" s="413"/>
      <c r="H791" s="413"/>
      <c r="I791" s="416"/>
      <c r="J791" s="3"/>
    </row>
    <row r="792" spans="1:10" ht="15.75">
      <c r="A792" s="421" t="s">
        <v>1039</v>
      </c>
      <c r="B792" s="421"/>
      <c r="C792" s="421"/>
      <c r="D792" s="421"/>
      <c r="E792" s="421"/>
      <c r="F792" s="421"/>
      <c r="G792" s="421"/>
      <c r="H792" s="421"/>
      <c r="I792" s="421"/>
      <c r="J792" s="3"/>
    </row>
    <row r="793" spans="1:11" ht="40.5" customHeight="1">
      <c r="A793" s="433" t="s">
        <v>531</v>
      </c>
      <c r="B793" s="26" t="s">
        <v>1027</v>
      </c>
      <c r="C793" s="413" t="s">
        <v>202</v>
      </c>
      <c r="D793" s="413" t="s">
        <v>584</v>
      </c>
      <c r="E793" s="413">
        <v>30</v>
      </c>
      <c r="F793" s="413">
        <v>40</v>
      </c>
      <c r="G793" s="413">
        <v>42</v>
      </c>
      <c r="H793" s="413">
        <v>5</v>
      </c>
      <c r="I793" s="423" t="s">
        <v>1029</v>
      </c>
      <c r="J793" s="413"/>
      <c r="K793" s="430"/>
    </row>
    <row r="794" spans="1:11" ht="78.75">
      <c r="A794" s="433"/>
      <c r="B794" s="26" t="s">
        <v>1028</v>
      </c>
      <c r="C794" s="413"/>
      <c r="D794" s="413"/>
      <c r="E794" s="413"/>
      <c r="F794" s="413"/>
      <c r="G794" s="413"/>
      <c r="H794" s="413"/>
      <c r="I794" s="423"/>
      <c r="J794" s="413"/>
      <c r="K794" s="430"/>
    </row>
    <row r="795" spans="1:11" ht="15.75">
      <c r="A795" s="413" t="s">
        <v>532</v>
      </c>
      <c r="B795" s="26" t="s">
        <v>1030</v>
      </c>
      <c r="C795" s="413" t="s">
        <v>202</v>
      </c>
      <c r="D795" s="413" t="s">
        <v>584</v>
      </c>
      <c r="E795" s="413">
        <v>51</v>
      </c>
      <c r="F795" s="413">
        <v>40</v>
      </c>
      <c r="G795" s="413">
        <v>44</v>
      </c>
      <c r="H795" s="413">
        <v>10</v>
      </c>
      <c r="I795" s="413" t="s">
        <v>1032</v>
      </c>
      <c r="J795" s="413"/>
      <c r="K795" s="430"/>
    </row>
    <row r="796" spans="1:11" ht="63">
      <c r="A796" s="413"/>
      <c r="B796" s="26" t="s">
        <v>1031</v>
      </c>
      <c r="C796" s="413"/>
      <c r="D796" s="413"/>
      <c r="E796" s="413"/>
      <c r="F796" s="413"/>
      <c r="G796" s="413"/>
      <c r="H796" s="413"/>
      <c r="I796" s="413"/>
      <c r="J796" s="413"/>
      <c r="K796" s="430"/>
    </row>
    <row r="797" spans="1:11" ht="56.25" customHeight="1">
      <c r="A797" s="413" t="s">
        <v>1378</v>
      </c>
      <c r="B797" s="26" t="s">
        <v>1033</v>
      </c>
      <c r="C797" s="425" t="s">
        <v>202</v>
      </c>
      <c r="D797" s="413" t="s">
        <v>584</v>
      </c>
      <c r="E797" s="413">
        <v>30</v>
      </c>
      <c r="F797" s="413">
        <v>40</v>
      </c>
      <c r="G797" s="413">
        <v>42</v>
      </c>
      <c r="H797" s="413">
        <v>5</v>
      </c>
      <c r="I797" s="423" t="s">
        <v>1029</v>
      </c>
      <c r="J797" s="413"/>
      <c r="K797" s="430"/>
    </row>
    <row r="798" spans="1:11" ht="63">
      <c r="A798" s="413"/>
      <c r="B798" s="26" t="s">
        <v>1034</v>
      </c>
      <c r="C798" s="425"/>
      <c r="D798" s="413"/>
      <c r="E798" s="413"/>
      <c r="F798" s="413"/>
      <c r="G798" s="413"/>
      <c r="H798" s="413"/>
      <c r="I798" s="423"/>
      <c r="J798" s="413"/>
      <c r="K798" s="430"/>
    </row>
    <row r="799" spans="1:11" ht="15.75">
      <c r="A799" s="413" t="s">
        <v>1484</v>
      </c>
      <c r="B799" s="26" t="s">
        <v>1035</v>
      </c>
      <c r="C799" s="425" t="s">
        <v>202</v>
      </c>
      <c r="D799" s="413" t="s">
        <v>584</v>
      </c>
      <c r="E799" s="413">
        <v>30</v>
      </c>
      <c r="F799" s="413">
        <v>40</v>
      </c>
      <c r="G799" s="413">
        <v>668</v>
      </c>
      <c r="H799" s="432" t="s">
        <v>1037</v>
      </c>
      <c r="I799" s="429" t="s">
        <v>1038</v>
      </c>
      <c r="J799" s="413"/>
      <c r="K799" s="430"/>
    </row>
    <row r="800" spans="1:11" ht="78.75">
      <c r="A800" s="413"/>
      <c r="B800" s="26" t="s">
        <v>1036</v>
      </c>
      <c r="C800" s="425"/>
      <c r="D800" s="413"/>
      <c r="E800" s="413"/>
      <c r="F800" s="413"/>
      <c r="G800" s="413"/>
      <c r="H800" s="432"/>
      <c r="I800" s="429"/>
      <c r="J800" s="413"/>
      <c r="K800" s="430"/>
    </row>
    <row r="801" spans="1:11" ht="12.75">
      <c r="A801" s="413"/>
      <c r="B801" s="192"/>
      <c r="C801" s="425"/>
      <c r="D801" s="413"/>
      <c r="E801" s="413"/>
      <c r="F801" s="413"/>
      <c r="G801" s="413"/>
      <c r="H801" s="432"/>
      <c r="I801" s="429"/>
      <c r="J801" s="413"/>
      <c r="K801" s="430"/>
    </row>
    <row r="802" spans="1:10" ht="34.5" customHeight="1">
      <c r="A802" s="431" t="s">
        <v>1040</v>
      </c>
      <c r="B802" s="431"/>
      <c r="C802" s="431"/>
      <c r="D802" s="431"/>
      <c r="E802" s="431"/>
      <c r="F802" s="431"/>
      <c r="G802" s="431"/>
      <c r="H802" s="431"/>
      <c r="I802" s="431"/>
      <c r="J802" s="3"/>
    </row>
    <row r="803" spans="1:10" ht="15.75">
      <c r="A803" s="413" t="s">
        <v>754</v>
      </c>
      <c r="B803" s="26" t="s">
        <v>1041</v>
      </c>
      <c r="C803" s="412"/>
      <c r="D803" s="413" t="s">
        <v>584</v>
      </c>
      <c r="E803" s="413">
        <v>1</v>
      </c>
      <c r="F803" s="413" t="s">
        <v>289</v>
      </c>
      <c r="G803" s="413" t="s">
        <v>289</v>
      </c>
      <c r="H803" s="413" t="s">
        <v>289</v>
      </c>
      <c r="I803" s="413" t="s">
        <v>1018</v>
      </c>
      <c r="J803" s="3"/>
    </row>
    <row r="804" spans="1:10" ht="78.75">
      <c r="A804" s="413"/>
      <c r="B804" s="26" t="s">
        <v>1042</v>
      </c>
      <c r="C804" s="412"/>
      <c r="D804" s="413"/>
      <c r="E804" s="413"/>
      <c r="F804" s="413"/>
      <c r="G804" s="413"/>
      <c r="H804" s="413"/>
      <c r="I804" s="413"/>
      <c r="J804" s="3"/>
    </row>
    <row r="805" spans="1:10" ht="34.5" customHeight="1">
      <c r="A805" s="428" t="s">
        <v>1043</v>
      </c>
      <c r="B805" s="428"/>
      <c r="C805" s="428"/>
      <c r="D805" s="428"/>
      <c r="E805" s="428"/>
      <c r="F805" s="428"/>
      <c r="G805" s="428"/>
      <c r="H805" s="428"/>
      <c r="I805" s="428"/>
      <c r="J805" s="3"/>
    </row>
    <row r="806" spans="1:10" ht="15.75">
      <c r="A806" s="413" t="s">
        <v>125</v>
      </c>
      <c r="B806" s="61" t="s">
        <v>1044</v>
      </c>
      <c r="C806" s="413"/>
      <c r="D806" s="413" t="s">
        <v>203</v>
      </c>
      <c r="E806" s="413">
        <v>83.3</v>
      </c>
      <c r="F806" s="413">
        <v>95</v>
      </c>
      <c r="G806" s="413">
        <v>88.2</v>
      </c>
      <c r="H806" s="413">
        <v>-7.12</v>
      </c>
      <c r="I806" s="416" t="s">
        <v>1009</v>
      </c>
      <c r="J806" s="3"/>
    </row>
    <row r="807" spans="1:10" ht="105">
      <c r="A807" s="413"/>
      <c r="B807" s="198" t="s">
        <v>1045</v>
      </c>
      <c r="C807" s="413"/>
      <c r="D807" s="413"/>
      <c r="E807" s="413"/>
      <c r="F807" s="413"/>
      <c r="G807" s="413"/>
      <c r="H807" s="413"/>
      <c r="I807" s="416"/>
      <c r="J807" s="3"/>
    </row>
    <row r="808" spans="1:10" ht="42" customHeight="1">
      <c r="A808" s="427" t="s">
        <v>1046</v>
      </c>
      <c r="B808" s="427"/>
      <c r="C808" s="427"/>
      <c r="D808" s="427"/>
      <c r="E808" s="427"/>
      <c r="F808" s="427"/>
      <c r="G808" s="427"/>
      <c r="H808" s="427"/>
      <c r="I808" s="427"/>
      <c r="J808" s="3"/>
    </row>
    <row r="809" spans="1:10" ht="15">
      <c r="A809" s="413" t="s">
        <v>535</v>
      </c>
      <c r="B809" s="198" t="s">
        <v>1047</v>
      </c>
      <c r="C809" s="425" t="s">
        <v>202</v>
      </c>
      <c r="D809" s="413" t="s">
        <v>1049</v>
      </c>
      <c r="E809" s="413">
        <v>220</v>
      </c>
      <c r="F809" s="413">
        <v>150</v>
      </c>
      <c r="G809" s="413">
        <v>327</v>
      </c>
      <c r="H809" s="413">
        <v>118</v>
      </c>
      <c r="I809" s="425" t="s">
        <v>1050</v>
      </c>
      <c r="J809" s="3"/>
    </row>
    <row r="810" spans="1:10" ht="87.75" customHeight="1">
      <c r="A810" s="413"/>
      <c r="B810" s="198" t="s">
        <v>1048</v>
      </c>
      <c r="C810" s="425"/>
      <c r="D810" s="413"/>
      <c r="E810" s="413"/>
      <c r="F810" s="413"/>
      <c r="G810" s="413"/>
      <c r="H810" s="413"/>
      <c r="I810" s="425"/>
      <c r="J810" s="3"/>
    </row>
    <row r="811" spans="1:10" ht="15">
      <c r="A811" s="413" t="s">
        <v>539</v>
      </c>
      <c r="B811" s="198" t="s">
        <v>1051</v>
      </c>
      <c r="C811" s="425" t="s">
        <v>202</v>
      </c>
      <c r="D811" s="413" t="s">
        <v>1049</v>
      </c>
      <c r="E811" s="413">
        <v>5</v>
      </c>
      <c r="F811" s="413">
        <v>25</v>
      </c>
      <c r="G811" s="413">
        <v>25</v>
      </c>
      <c r="H811" s="413">
        <v>0</v>
      </c>
      <c r="I811" s="416" t="s">
        <v>1053</v>
      </c>
      <c r="J811" s="3"/>
    </row>
    <row r="812" spans="1:10" ht="105.75" customHeight="1">
      <c r="A812" s="413"/>
      <c r="B812" s="198" t="s">
        <v>1052</v>
      </c>
      <c r="C812" s="425"/>
      <c r="D812" s="413"/>
      <c r="E812" s="413"/>
      <c r="F812" s="413"/>
      <c r="G812" s="413"/>
      <c r="H812" s="413"/>
      <c r="I812" s="416"/>
      <c r="J812" s="3"/>
    </row>
    <row r="813" spans="1:10" ht="15">
      <c r="A813" s="413" t="s">
        <v>540</v>
      </c>
      <c r="B813" s="197" t="s">
        <v>1054</v>
      </c>
      <c r="C813" s="413" t="s">
        <v>202</v>
      </c>
      <c r="D813" s="413" t="s">
        <v>203</v>
      </c>
      <c r="E813" s="413">
        <v>100</v>
      </c>
      <c r="F813" s="413">
        <v>100</v>
      </c>
      <c r="G813" s="413">
        <v>100</v>
      </c>
      <c r="H813" s="413">
        <v>0</v>
      </c>
      <c r="I813" s="426" t="s">
        <v>1056</v>
      </c>
      <c r="J813" s="3"/>
    </row>
    <row r="814" spans="1:10" ht="63.75" customHeight="1">
      <c r="A814" s="413"/>
      <c r="B814" s="197" t="s">
        <v>1055</v>
      </c>
      <c r="C814" s="413"/>
      <c r="D814" s="413"/>
      <c r="E814" s="413"/>
      <c r="F814" s="413"/>
      <c r="G814" s="413"/>
      <c r="H814" s="413"/>
      <c r="I814" s="426"/>
      <c r="J814" s="3"/>
    </row>
    <row r="815" spans="1:10" ht="15">
      <c r="A815" s="413" t="s">
        <v>1485</v>
      </c>
      <c r="B815" s="197" t="s">
        <v>1057</v>
      </c>
      <c r="C815" s="425" t="s">
        <v>202</v>
      </c>
      <c r="D815" s="413" t="s">
        <v>203</v>
      </c>
      <c r="E815" s="413">
        <v>83.3</v>
      </c>
      <c r="F815" s="413">
        <v>95</v>
      </c>
      <c r="G815" s="413">
        <v>95.2</v>
      </c>
      <c r="H815" s="413">
        <v>2.1</v>
      </c>
      <c r="I815" s="424" t="s">
        <v>1059</v>
      </c>
      <c r="J815" s="3"/>
    </row>
    <row r="816" spans="1:10" ht="54" customHeight="1">
      <c r="A816" s="413"/>
      <c r="B816" s="197" t="s">
        <v>1058</v>
      </c>
      <c r="C816" s="425"/>
      <c r="D816" s="413"/>
      <c r="E816" s="413"/>
      <c r="F816" s="413"/>
      <c r="G816" s="413"/>
      <c r="H816" s="413"/>
      <c r="I816" s="424"/>
      <c r="J816" s="3"/>
    </row>
    <row r="817" spans="1:10" ht="38.25" customHeight="1">
      <c r="A817" s="422" t="s">
        <v>1060</v>
      </c>
      <c r="B817" s="422"/>
      <c r="C817" s="422"/>
      <c r="D817" s="422"/>
      <c r="E817" s="422"/>
      <c r="F817" s="422"/>
      <c r="G817" s="422"/>
      <c r="H817" s="422"/>
      <c r="I817" s="422"/>
      <c r="J817" s="3"/>
    </row>
    <row r="818" spans="1:10" ht="100.5" customHeight="1">
      <c r="A818" s="413" t="s">
        <v>543</v>
      </c>
      <c r="B818" s="61" t="s">
        <v>1061</v>
      </c>
      <c r="C818" s="425" t="s">
        <v>202</v>
      </c>
      <c r="D818" s="413" t="s">
        <v>203</v>
      </c>
      <c r="E818" s="413">
        <v>102.9</v>
      </c>
      <c r="F818" s="413">
        <v>95</v>
      </c>
      <c r="G818" s="413">
        <v>149.05</v>
      </c>
      <c r="H818" s="413">
        <v>156.9</v>
      </c>
      <c r="I818" s="423" t="s">
        <v>1063</v>
      </c>
      <c r="J818" s="3"/>
    </row>
    <row r="819" spans="1:10" ht="78.75">
      <c r="A819" s="413"/>
      <c r="B819" s="26" t="s">
        <v>1062</v>
      </c>
      <c r="C819" s="425"/>
      <c r="D819" s="413"/>
      <c r="E819" s="413"/>
      <c r="F819" s="413"/>
      <c r="G819" s="413"/>
      <c r="H819" s="413"/>
      <c r="I819" s="423"/>
      <c r="J819" s="3"/>
    </row>
    <row r="820" spans="1:10" ht="54.75" customHeight="1">
      <c r="A820" s="409" t="s">
        <v>1148</v>
      </c>
      <c r="B820" s="410"/>
      <c r="C820" s="410"/>
      <c r="D820" s="410"/>
      <c r="E820" s="410"/>
      <c r="F820" s="410"/>
      <c r="G820" s="410"/>
      <c r="H820" s="410"/>
      <c r="I820" s="411"/>
      <c r="J820" s="3"/>
    </row>
    <row r="821" spans="1:10" ht="90">
      <c r="A821" s="414" t="s">
        <v>543</v>
      </c>
      <c r="B821" s="416" t="s">
        <v>1149</v>
      </c>
      <c r="C821" s="412" t="s">
        <v>202</v>
      </c>
      <c r="D821" s="413" t="s">
        <v>409</v>
      </c>
      <c r="E821" s="413" t="s">
        <v>289</v>
      </c>
      <c r="F821" s="413">
        <v>2</v>
      </c>
      <c r="G821" s="413">
        <v>2</v>
      </c>
      <c r="H821" s="413">
        <v>0</v>
      </c>
      <c r="I821" s="197" t="s">
        <v>1150</v>
      </c>
      <c r="J821" s="199"/>
    </row>
    <row r="822" spans="1:10" ht="220.5">
      <c r="A822" s="415"/>
      <c r="B822" s="416"/>
      <c r="C822" s="412"/>
      <c r="D822" s="413"/>
      <c r="E822" s="413"/>
      <c r="F822" s="413"/>
      <c r="G822" s="413"/>
      <c r="H822" s="413"/>
      <c r="I822" s="61" t="s">
        <v>1151</v>
      </c>
      <c r="J822" s="199"/>
    </row>
    <row r="823" spans="1:10" ht="39" customHeight="1">
      <c r="A823" s="163" t="s">
        <v>65</v>
      </c>
      <c r="B823" s="443" t="s">
        <v>189</v>
      </c>
      <c r="C823" s="443"/>
      <c r="D823" s="443"/>
      <c r="E823" s="443"/>
      <c r="F823" s="443"/>
      <c r="G823" s="443"/>
      <c r="H823" s="443"/>
      <c r="I823" s="443"/>
      <c r="J823" s="3"/>
    </row>
    <row r="824" spans="1:10" ht="99" customHeight="1">
      <c r="A824" s="256" t="s">
        <v>16</v>
      </c>
      <c r="B824" s="164" t="s">
        <v>965</v>
      </c>
      <c r="C824" s="289" t="s">
        <v>202</v>
      </c>
      <c r="D824" s="318" t="s">
        <v>203</v>
      </c>
      <c r="E824" s="313">
        <v>68</v>
      </c>
      <c r="F824" s="313">
        <v>71</v>
      </c>
      <c r="G824" s="313">
        <v>71</v>
      </c>
      <c r="H824" s="313">
        <f>G824/F824*100-100</f>
        <v>0</v>
      </c>
      <c r="I824" s="317"/>
      <c r="J824" s="3"/>
    </row>
    <row r="825" spans="1:10" ht="55.5" customHeight="1">
      <c r="A825" s="437" t="s">
        <v>190</v>
      </c>
      <c r="B825" s="438"/>
      <c r="C825" s="438"/>
      <c r="D825" s="438"/>
      <c r="E825" s="438"/>
      <c r="F825" s="438"/>
      <c r="G825" s="438"/>
      <c r="H825" s="438"/>
      <c r="I825" s="438"/>
      <c r="J825" s="3"/>
    </row>
    <row r="826" spans="1:10" ht="66.75" customHeight="1">
      <c r="A826" s="256" t="s">
        <v>2</v>
      </c>
      <c r="B826" s="165" t="s">
        <v>966</v>
      </c>
      <c r="C826" s="290" t="s">
        <v>202</v>
      </c>
      <c r="D826" s="335" t="s">
        <v>878</v>
      </c>
      <c r="E826" s="313">
        <v>4</v>
      </c>
      <c r="F826" s="313">
        <v>1</v>
      </c>
      <c r="G826" s="313">
        <v>1</v>
      </c>
      <c r="H826" s="313">
        <f>G826/F826*100-100</f>
        <v>0</v>
      </c>
      <c r="I826" s="317"/>
      <c r="J826" s="3"/>
    </row>
    <row r="827" spans="1:10" ht="129" customHeight="1">
      <c r="A827" s="256" t="s">
        <v>3</v>
      </c>
      <c r="B827" s="165" t="s">
        <v>967</v>
      </c>
      <c r="C827" s="290" t="s">
        <v>202</v>
      </c>
      <c r="D827" s="335" t="s">
        <v>878</v>
      </c>
      <c r="E827" s="313">
        <v>2</v>
      </c>
      <c r="F827" s="313">
        <v>1</v>
      </c>
      <c r="G827" s="313">
        <v>1</v>
      </c>
      <c r="H827" s="313">
        <f>G827/F827*100-100</f>
        <v>0</v>
      </c>
      <c r="I827" s="317"/>
      <c r="J827" s="3"/>
    </row>
    <row r="828" spans="1:10" ht="46.5" customHeight="1">
      <c r="A828" s="437" t="s">
        <v>191</v>
      </c>
      <c r="B828" s="438"/>
      <c r="C828" s="438"/>
      <c r="D828" s="438"/>
      <c r="E828" s="438"/>
      <c r="F828" s="438"/>
      <c r="G828" s="438"/>
      <c r="H828" s="438"/>
      <c r="I828" s="438"/>
      <c r="J828" s="3"/>
    </row>
    <row r="829" spans="1:10" ht="141.75">
      <c r="A829" s="8" t="s">
        <v>1153</v>
      </c>
      <c r="B829" s="165" t="s">
        <v>967</v>
      </c>
      <c r="C829" s="289" t="s">
        <v>202</v>
      </c>
      <c r="D829" s="335" t="s">
        <v>878</v>
      </c>
      <c r="E829" s="319">
        <v>2</v>
      </c>
      <c r="F829" s="319">
        <v>1</v>
      </c>
      <c r="G829" s="319">
        <v>1</v>
      </c>
      <c r="H829" s="319">
        <f>G829/F829*100-100</f>
        <v>0</v>
      </c>
      <c r="I829" s="317"/>
      <c r="J829" s="3"/>
    </row>
    <row r="830" spans="1:10" ht="75" customHeight="1">
      <c r="A830" s="8" t="s">
        <v>1154</v>
      </c>
      <c r="B830" s="165" t="s">
        <v>966</v>
      </c>
      <c r="C830" s="289" t="s">
        <v>202</v>
      </c>
      <c r="D830" s="335" t="s">
        <v>878</v>
      </c>
      <c r="E830" s="319">
        <v>4</v>
      </c>
      <c r="F830" s="319">
        <v>1</v>
      </c>
      <c r="G830" s="319">
        <v>1</v>
      </c>
      <c r="H830" s="319">
        <f>G830/F830*100-100</f>
        <v>0</v>
      </c>
      <c r="I830" s="317"/>
      <c r="J830" s="3"/>
    </row>
    <row r="831" spans="1:10" ht="18.75" customHeight="1">
      <c r="A831" s="437" t="s">
        <v>192</v>
      </c>
      <c r="B831" s="438"/>
      <c r="C831" s="438"/>
      <c r="D831" s="438"/>
      <c r="E831" s="438"/>
      <c r="F831" s="438"/>
      <c r="G831" s="438"/>
      <c r="H831" s="438"/>
      <c r="I831" s="438"/>
      <c r="J831" s="3"/>
    </row>
    <row r="832" spans="1:10" ht="78.75">
      <c r="A832" s="317" t="s">
        <v>123</v>
      </c>
      <c r="B832" s="166" t="s">
        <v>968</v>
      </c>
      <c r="C832" s="291" t="s">
        <v>472</v>
      </c>
      <c r="D832" s="337" t="s">
        <v>203</v>
      </c>
      <c r="E832" s="319" t="s">
        <v>289</v>
      </c>
      <c r="F832" s="319">
        <v>41.9</v>
      </c>
      <c r="G832" s="319">
        <v>41.9</v>
      </c>
      <c r="H832" s="319">
        <f>G832/F832*100-100</f>
        <v>0</v>
      </c>
      <c r="I832" s="317"/>
      <c r="J832" s="3"/>
    </row>
    <row r="833" spans="1:10" ht="13.5">
      <c r="A833" s="446" t="s">
        <v>193</v>
      </c>
      <c r="B833" s="447"/>
      <c r="C833" s="447"/>
      <c r="D833" s="447"/>
      <c r="E833" s="447"/>
      <c r="F833" s="447"/>
      <c r="G833" s="447"/>
      <c r="H833" s="447"/>
      <c r="I833" s="447"/>
      <c r="J833" s="3"/>
    </row>
    <row r="834" spans="1:10" ht="63">
      <c r="A834" s="319" t="s">
        <v>263</v>
      </c>
      <c r="B834" s="166" t="s">
        <v>969</v>
      </c>
      <c r="C834" s="291" t="s">
        <v>202</v>
      </c>
      <c r="D834" s="337" t="s">
        <v>203</v>
      </c>
      <c r="E834" s="319" t="s">
        <v>289</v>
      </c>
      <c r="F834" s="319" t="s">
        <v>289</v>
      </c>
      <c r="G834" s="319" t="s">
        <v>289</v>
      </c>
      <c r="H834" s="317" t="s">
        <v>289</v>
      </c>
      <c r="I834" s="317"/>
      <c r="J834" s="3"/>
    </row>
    <row r="835" spans="1:10" ht="13.5">
      <c r="A835" s="446" t="s">
        <v>194</v>
      </c>
      <c r="B835" s="447"/>
      <c r="C835" s="447"/>
      <c r="D835" s="447"/>
      <c r="E835" s="447"/>
      <c r="F835" s="447"/>
      <c r="G835" s="447"/>
      <c r="H835" s="447"/>
      <c r="I835" s="447"/>
      <c r="J835" s="3"/>
    </row>
    <row r="836" spans="1:10" ht="78.75">
      <c r="A836" s="319" t="s">
        <v>1486</v>
      </c>
      <c r="B836" s="166" t="s">
        <v>970</v>
      </c>
      <c r="C836" s="291" t="s">
        <v>202</v>
      </c>
      <c r="D836" s="336" t="s">
        <v>971</v>
      </c>
      <c r="E836" s="319" t="s">
        <v>289</v>
      </c>
      <c r="F836" s="319" t="s">
        <v>289</v>
      </c>
      <c r="G836" s="319" t="s">
        <v>289</v>
      </c>
      <c r="H836" s="319" t="s">
        <v>289</v>
      </c>
      <c r="I836" s="317"/>
      <c r="J836" s="3"/>
    </row>
    <row r="837" spans="1:10" ht="13.5">
      <c r="A837" s="446" t="s">
        <v>195</v>
      </c>
      <c r="B837" s="447"/>
      <c r="C837" s="447"/>
      <c r="D837" s="447"/>
      <c r="E837" s="447"/>
      <c r="F837" s="447"/>
      <c r="G837" s="447"/>
      <c r="H837" s="447"/>
      <c r="I837" s="447"/>
      <c r="J837" s="3"/>
    </row>
    <row r="838" spans="1:10" ht="47.25">
      <c r="A838" s="319" t="s">
        <v>1487</v>
      </c>
      <c r="B838" s="166" t="s">
        <v>972</v>
      </c>
      <c r="C838" s="291" t="s">
        <v>202</v>
      </c>
      <c r="D838" s="337" t="s">
        <v>231</v>
      </c>
      <c r="E838" s="313" t="s">
        <v>289</v>
      </c>
      <c r="F838" s="313">
        <v>15</v>
      </c>
      <c r="G838" s="313">
        <v>18</v>
      </c>
      <c r="H838" s="313">
        <f>G838/F838*100-100</f>
        <v>20</v>
      </c>
      <c r="I838" s="317"/>
      <c r="J838" s="3"/>
    </row>
    <row r="839" spans="1:10" ht="13.5">
      <c r="A839" s="446" t="s">
        <v>196</v>
      </c>
      <c r="B839" s="447"/>
      <c r="C839" s="447"/>
      <c r="D839" s="447"/>
      <c r="E839" s="447"/>
      <c r="F839" s="447"/>
      <c r="G839" s="447"/>
      <c r="H839" s="447"/>
      <c r="I839" s="447"/>
      <c r="J839" s="3"/>
    </row>
    <row r="840" spans="1:10" ht="47.25">
      <c r="A840" s="317" t="s">
        <v>1488</v>
      </c>
      <c r="B840" s="166" t="s">
        <v>973</v>
      </c>
      <c r="C840" s="291" t="s">
        <v>202</v>
      </c>
      <c r="D840" s="337" t="s">
        <v>203</v>
      </c>
      <c r="E840" s="313">
        <v>81.9</v>
      </c>
      <c r="F840" s="313">
        <v>81.9</v>
      </c>
      <c r="G840" s="313">
        <v>81.9</v>
      </c>
      <c r="H840" s="313">
        <f>G840/F840*100-100</f>
        <v>0</v>
      </c>
      <c r="I840" s="317"/>
      <c r="J840" s="3"/>
    </row>
    <row r="841" spans="1:10" ht="13.5">
      <c r="A841" s="446" t="s">
        <v>197</v>
      </c>
      <c r="B841" s="447"/>
      <c r="C841" s="447"/>
      <c r="D841" s="447"/>
      <c r="E841" s="447"/>
      <c r="F841" s="447"/>
      <c r="G841" s="447"/>
      <c r="H841" s="447"/>
      <c r="I841" s="447"/>
      <c r="J841" s="3"/>
    </row>
    <row r="842" spans="1:10" ht="47.25">
      <c r="A842" s="319" t="s">
        <v>1489</v>
      </c>
      <c r="B842" s="166" t="s">
        <v>973</v>
      </c>
      <c r="C842" s="166" t="s">
        <v>202</v>
      </c>
      <c r="D842" s="337" t="s">
        <v>203</v>
      </c>
      <c r="E842" s="313">
        <v>81.9</v>
      </c>
      <c r="F842" s="313">
        <v>81.9</v>
      </c>
      <c r="G842" s="313">
        <v>81.9</v>
      </c>
      <c r="H842" s="313">
        <f>G842/F842*100-100</f>
        <v>0</v>
      </c>
      <c r="I842" s="317"/>
      <c r="J842" s="3"/>
    </row>
    <row r="843" spans="1:10" ht="13.5">
      <c r="A843" s="446" t="s">
        <v>977</v>
      </c>
      <c r="B843" s="447"/>
      <c r="C843" s="447"/>
      <c r="D843" s="447"/>
      <c r="E843" s="447"/>
      <c r="F843" s="447"/>
      <c r="G843" s="447"/>
      <c r="H843" s="447"/>
      <c r="I843" s="447"/>
      <c r="J843" s="3"/>
    </row>
    <row r="844" spans="1:10" ht="31.5">
      <c r="A844" s="317" t="s">
        <v>1490</v>
      </c>
      <c r="B844" s="166" t="s">
        <v>974</v>
      </c>
      <c r="C844" s="166" t="s">
        <v>202</v>
      </c>
      <c r="D844" s="338" t="s">
        <v>975</v>
      </c>
      <c r="E844" s="317" t="s">
        <v>289</v>
      </c>
      <c r="F844" s="317" t="s">
        <v>289</v>
      </c>
      <c r="G844" s="317" t="s">
        <v>289</v>
      </c>
      <c r="H844" s="317" t="s">
        <v>289</v>
      </c>
      <c r="I844" s="317"/>
      <c r="J844" s="3"/>
    </row>
    <row r="845" spans="1:10" ht="19.5" customHeight="1">
      <c r="A845" s="446" t="s">
        <v>198</v>
      </c>
      <c r="B845" s="447"/>
      <c r="C845" s="447"/>
      <c r="D845" s="447"/>
      <c r="E845" s="447"/>
      <c r="F845" s="447"/>
      <c r="G845" s="447"/>
      <c r="H845" s="447"/>
      <c r="I845" s="447"/>
      <c r="J845" s="3"/>
    </row>
    <row r="846" spans="1:10" ht="110.25">
      <c r="A846" s="317" t="s">
        <v>127</v>
      </c>
      <c r="B846" s="166" t="s">
        <v>976</v>
      </c>
      <c r="C846" s="291" t="s">
        <v>202</v>
      </c>
      <c r="D846" s="337" t="s">
        <v>231</v>
      </c>
      <c r="E846" s="317" t="s">
        <v>289</v>
      </c>
      <c r="F846" s="317" t="s">
        <v>289</v>
      </c>
      <c r="G846" s="317" t="s">
        <v>289</v>
      </c>
      <c r="H846" s="317" t="s">
        <v>289</v>
      </c>
      <c r="I846" s="317"/>
      <c r="J846" s="3"/>
    </row>
  </sheetData>
  <sheetProtection/>
  <mergeCells count="549">
    <mergeCell ref="A323:I323"/>
    <mergeCell ref="A325:I325"/>
    <mergeCell ref="A327:I327"/>
    <mergeCell ref="A329:I329"/>
    <mergeCell ref="A331:I331"/>
    <mergeCell ref="A333:I333"/>
    <mergeCell ref="A335:I335"/>
    <mergeCell ref="A337:I337"/>
    <mergeCell ref="A339:I339"/>
    <mergeCell ref="A341:I341"/>
    <mergeCell ref="A343:I343"/>
    <mergeCell ref="A345:I345"/>
    <mergeCell ref="A347:I347"/>
    <mergeCell ref="A349:I349"/>
    <mergeCell ref="A351:I351"/>
    <mergeCell ref="A353:I353"/>
    <mergeCell ref="A355:I355"/>
    <mergeCell ref="A357:I357"/>
    <mergeCell ref="A359:I359"/>
    <mergeCell ref="A361:I361"/>
    <mergeCell ref="A363:I363"/>
    <mergeCell ref="A365:I365"/>
    <mergeCell ref="A367:I367"/>
    <mergeCell ref="A371:I371"/>
    <mergeCell ref="A373:I373"/>
    <mergeCell ref="A375:I375"/>
    <mergeCell ref="A377:I377"/>
    <mergeCell ref="A379:I379"/>
    <mergeCell ref="A381:I381"/>
    <mergeCell ref="A383:I383"/>
    <mergeCell ref="A385:I385"/>
    <mergeCell ref="A387:I387"/>
    <mergeCell ref="A389:I389"/>
    <mergeCell ref="A393:I393"/>
    <mergeCell ref="A395:I395"/>
    <mergeCell ref="A397:I397"/>
    <mergeCell ref="A399:I399"/>
    <mergeCell ref="A401:I401"/>
    <mergeCell ref="A403:I403"/>
    <mergeCell ref="A405:I405"/>
    <mergeCell ref="A407:I407"/>
    <mergeCell ref="A409:I409"/>
    <mergeCell ref="A411:I411"/>
    <mergeCell ref="A413:I413"/>
    <mergeCell ref="A415:I415"/>
    <mergeCell ref="A417:I417"/>
    <mergeCell ref="A420:I420"/>
    <mergeCell ref="A421:I421"/>
    <mergeCell ref="A425:I425"/>
    <mergeCell ref="A429:I429"/>
    <mergeCell ref="A430:I430"/>
    <mergeCell ref="A433:I433"/>
    <mergeCell ref="A435:I435"/>
    <mergeCell ref="A437:I437"/>
    <mergeCell ref="A439:I439"/>
    <mergeCell ref="A441:I441"/>
    <mergeCell ref="A442:I442"/>
    <mergeCell ref="A444:I444"/>
    <mergeCell ref="A445:I445"/>
    <mergeCell ref="A447:I447"/>
    <mergeCell ref="A449:I449"/>
    <mergeCell ref="A451:I451"/>
    <mergeCell ref="A453:I453"/>
    <mergeCell ref="A455:I455"/>
    <mergeCell ref="A458:I458"/>
    <mergeCell ref="A461:I461"/>
    <mergeCell ref="A462:I462"/>
    <mergeCell ref="A464:I464"/>
    <mergeCell ref="A466:I466"/>
    <mergeCell ref="A468:I468"/>
    <mergeCell ref="A470:I470"/>
    <mergeCell ref="A472:I472"/>
    <mergeCell ref="A474:I474"/>
    <mergeCell ref="A475:I475"/>
    <mergeCell ref="A477:I477"/>
    <mergeCell ref="A479:I479"/>
    <mergeCell ref="A481:I481"/>
    <mergeCell ref="A483:I483"/>
    <mergeCell ref="A485:I485"/>
    <mergeCell ref="A487:I487"/>
    <mergeCell ref="A489:I489"/>
    <mergeCell ref="A491:I491"/>
    <mergeCell ref="A493:I493"/>
    <mergeCell ref="A495:I495"/>
    <mergeCell ref="A496:I496"/>
    <mergeCell ref="A498:I498"/>
    <mergeCell ref="A500:I500"/>
    <mergeCell ref="A501:I501"/>
    <mergeCell ref="A503:I503"/>
    <mergeCell ref="A505:I505"/>
    <mergeCell ref="A507:I507"/>
    <mergeCell ref="A509:I509"/>
    <mergeCell ref="A510:I510"/>
    <mergeCell ref="A512:I512"/>
    <mergeCell ref="A514:I514"/>
    <mergeCell ref="A516:I516"/>
    <mergeCell ref="A724:I724"/>
    <mergeCell ref="A518:I518"/>
    <mergeCell ref="A648:I648"/>
    <mergeCell ref="A651:I651"/>
    <mergeCell ref="A653:I653"/>
    <mergeCell ref="A657:I657"/>
    <mergeCell ref="A659:I659"/>
    <mergeCell ref="A551:I551"/>
    <mergeCell ref="A542:I542"/>
    <mergeCell ref="A546:I546"/>
    <mergeCell ref="A46:I46"/>
    <mergeCell ref="A48:I48"/>
    <mergeCell ref="A50:I50"/>
    <mergeCell ref="A54:I54"/>
    <mergeCell ref="A56:I56"/>
    <mergeCell ref="A30:I30"/>
    <mergeCell ref="A35:I35"/>
    <mergeCell ref="A211:I211"/>
    <mergeCell ref="A213:I213"/>
    <mergeCell ref="A215:I215"/>
    <mergeCell ref="A217:I217"/>
    <mergeCell ref="A26:I26"/>
    <mergeCell ref="A28:I28"/>
    <mergeCell ref="A32:J32"/>
    <mergeCell ref="A37:I37"/>
    <mergeCell ref="A39:I39"/>
    <mergeCell ref="A43:I43"/>
    <mergeCell ref="B188:I188"/>
    <mergeCell ref="A192:I192"/>
    <mergeCell ref="A194:I194"/>
    <mergeCell ref="A196:I196"/>
    <mergeCell ref="A198:I198"/>
    <mergeCell ref="A200:I200"/>
    <mergeCell ref="A202:I202"/>
    <mergeCell ref="A204:I204"/>
    <mergeCell ref="A668:I668"/>
    <mergeCell ref="I669:I670"/>
    <mergeCell ref="A661:I661"/>
    <mergeCell ref="A664:I664"/>
    <mergeCell ref="A666:I666"/>
    <mergeCell ref="A645:I645"/>
    <mergeCell ref="A206:I206"/>
    <mergeCell ref="A208:I208"/>
    <mergeCell ref="A158:I158"/>
    <mergeCell ref="A160:I160"/>
    <mergeCell ref="A177:I177"/>
    <mergeCell ref="A179:I179"/>
    <mergeCell ref="A163:I163"/>
    <mergeCell ref="A167:I167"/>
    <mergeCell ref="A169:I169"/>
    <mergeCell ref="A171:I171"/>
    <mergeCell ref="A173:I173"/>
    <mergeCell ref="A175:I175"/>
    <mergeCell ref="A146:I146"/>
    <mergeCell ref="A148:I148"/>
    <mergeCell ref="A150:I150"/>
    <mergeCell ref="A153:I153"/>
    <mergeCell ref="A155:I155"/>
    <mergeCell ref="A157:I157"/>
    <mergeCell ref="A129:I129"/>
    <mergeCell ref="A131:I131"/>
    <mergeCell ref="A134:I134"/>
    <mergeCell ref="A137:I137"/>
    <mergeCell ref="A139:I139"/>
    <mergeCell ref="A143:I143"/>
    <mergeCell ref="A112:I112"/>
    <mergeCell ref="A114:I114"/>
    <mergeCell ref="A116:I116"/>
    <mergeCell ref="A121:I121"/>
    <mergeCell ref="A124:I124"/>
    <mergeCell ref="A126:I126"/>
    <mergeCell ref="A97:I97"/>
    <mergeCell ref="A99:I99"/>
    <mergeCell ref="A101:I101"/>
    <mergeCell ref="A104:I104"/>
    <mergeCell ref="A106:I106"/>
    <mergeCell ref="A108:I108"/>
    <mergeCell ref="A82:I82"/>
    <mergeCell ref="A83:I83"/>
    <mergeCell ref="A85:I85"/>
    <mergeCell ref="A87:I87"/>
    <mergeCell ref="A91:I91"/>
    <mergeCell ref="A94:I94"/>
    <mergeCell ref="A2:I2"/>
    <mergeCell ref="E4:H4"/>
    <mergeCell ref="E5:E6"/>
    <mergeCell ref="F5:H5"/>
    <mergeCell ref="I4:I6"/>
    <mergeCell ref="A68:I68"/>
    <mergeCell ref="B59:I59"/>
    <mergeCell ref="A15:I15"/>
    <mergeCell ref="A19:I19"/>
    <mergeCell ref="A23:I23"/>
    <mergeCell ref="B8:I8"/>
    <mergeCell ref="B219:I219"/>
    <mergeCell ref="A570:I570"/>
    <mergeCell ref="A576:I576"/>
    <mergeCell ref="A71:I71"/>
    <mergeCell ref="A72:I72"/>
    <mergeCell ref="A75:I75"/>
    <mergeCell ref="A76:I76"/>
    <mergeCell ref="A79:I79"/>
    <mergeCell ref="A80:I80"/>
    <mergeCell ref="A4:A6"/>
    <mergeCell ref="B4:B6"/>
    <mergeCell ref="C4:C6"/>
    <mergeCell ref="D4:D6"/>
    <mergeCell ref="A527:I527"/>
    <mergeCell ref="B520:I520"/>
    <mergeCell ref="A222:I222"/>
    <mergeCell ref="A224:I224"/>
    <mergeCell ref="B312:I312"/>
    <mergeCell ref="B280:I280"/>
    <mergeCell ref="A567:I567"/>
    <mergeCell ref="A531:I531"/>
    <mergeCell ref="A534:I534"/>
    <mergeCell ref="A536:I536"/>
    <mergeCell ref="A538:I538"/>
    <mergeCell ref="A555:I555"/>
    <mergeCell ref="A540:I540"/>
    <mergeCell ref="A548:I548"/>
    <mergeCell ref="A624:I624"/>
    <mergeCell ref="A553:I553"/>
    <mergeCell ref="A591:I591"/>
    <mergeCell ref="A594:I594"/>
    <mergeCell ref="A602:I602"/>
    <mergeCell ref="A605:I605"/>
    <mergeCell ref="A611:I611"/>
    <mergeCell ref="B558:I558"/>
    <mergeCell ref="A563:I563"/>
    <mergeCell ref="A565:I565"/>
    <mergeCell ref="B700:I700"/>
    <mergeCell ref="I671:I672"/>
    <mergeCell ref="A674:I674"/>
    <mergeCell ref="A719:I719"/>
    <mergeCell ref="A722:I722"/>
    <mergeCell ref="A628:I628"/>
    <mergeCell ref="A630:I630"/>
    <mergeCell ref="A632:I632"/>
    <mergeCell ref="B582:I582"/>
    <mergeCell ref="A621:I621"/>
    <mergeCell ref="A641:I641"/>
    <mergeCell ref="B643:I643"/>
    <mergeCell ref="A626:I626"/>
    <mergeCell ref="B726:I726"/>
    <mergeCell ref="A689:I689"/>
    <mergeCell ref="A691:I691"/>
    <mergeCell ref="A694:I694"/>
    <mergeCell ref="B634:I634"/>
    <mergeCell ref="B181:I181"/>
    <mergeCell ref="A613:I613"/>
    <mergeCell ref="A615:I615"/>
    <mergeCell ref="A617:I617"/>
    <mergeCell ref="A619:I619"/>
    <mergeCell ref="A706:I706"/>
    <mergeCell ref="A676:I676"/>
    <mergeCell ref="A680:I680"/>
    <mergeCell ref="A687:I687"/>
    <mergeCell ref="A608:I608"/>
    <mergeCell ref="A226:I226"/>
    <mergeCell ref="A228:I228"/>
    <mergeCell ref="A243:I243"/>
    <mergeCell ref="A245:I245"/>
    <mergeCell ref="A843:I843"/>
    <mergeCell ref="A845:I845"/>
    <mergeCell ref="A230:I230"/>
    <mergeCell ref="A232:I232"/>
    <mergeCell ref="A234:I234"/>
    <mergeCell ref="A236:I236"/>
    <mergeCell ref="A238:I238"/>
    <mergeCell ref="A241:I241"/>
    <mergeCell ref="B742:I742"/>
    <mergeCell ref="B740:I740"/>
    <mergeCell ref="A837:I837"/>
    <mergeCell ref="A839:I839"/>
    <mergeCell ref="A835:I835"/>
    <mergeCell ref="A259:I259"/>
    <mergeCell ref="A261:I261"/>
    <mergeCell ref="A264:I264"/>
    <mergeCell ref="A841:I841"/>
    <mergeCell ref="A247:I247"/>
    <mergeCell ref="A249:I249"/>
    <mergeCell ref="A251:I251"/>
    <mergeCell ref="A253:I253"/>
    <mergeCell ref="A255:I255"/>
    <mergeCell ref="A257:I257"/>
    <mergeCell ref="B745:I745"/>
    <mergeCell ref="A831:I831"/>
    <mergeCell ref="A833:I833"/>
    <mergeCell ref="B823:I823"/>
    <mergeCell ref="A825:I825"/>
    <mergeCell ref="F756:F757"/>
    <mergeCell ref="G756:G757"/>
    <mergeCell ref="A274:I274"/>
    <mergeCell ref="A276:I276"/>
    <mergeCell ref="A710:I710"/>
    <mergeCell ref="A712:I712"/>
    <mergeCell ref="A714:I714"/>
    <mergeCell ref="A716:I716"/>
    <mergeCell ref="B734:I734"/>
    <mergeCell ref="B736:I736"/>
    <mergeCell ref="B738:I738"/>
    <mergeCell ref="D756:D757"/>
    <mergeCell ref="E756:E757"/>
    <mergeCell ref="A266:I266"/>
    <mergeCell ref="A269:I269"/>
    <mergeCell ref="A272:I272"/>
    <mergeCell ref="B747:I747"/>
    <mergeCell ref="B755:I755"/>
    <mergeCell ref="A278:I278"/>
    <mergeCell ref="A696:I696"/>
    <mergeCell ref="A698:I698"/>
    <mergeCell ref="A708:I708"/>
    <mergeCell ref="H756:H757"/>
    <mergeCell ref="A828:I828"/>
    <mergeCell ref="B750:I750"/>
    <mergeCell ref="B752:I752"/>
    <mergeCell ref="B729:I729"/>
    <mergeCell ref="B732:I732"/>
    <mergeCell ref="I760:I761"/>
    <mergeCell ref="I762:I763"/>
    <mergeCell ref="H758:H759"/>
    <mergeCell ref="A760:A761"/>
    <mergeCell ref="C760:C761"/>
    <mergeCell ref="D760:D761"/>
    <mergeCell ref="E760:E761"/>
    <mergeCell ref="F760:F761"/>
    <mergeCell ref="G760:G761"/>
    <mergeCell ref="C762:C763"/>
    <mergeCell ref="E762:E763"/>
    <mergeCell ref="F762:F763"/>
    <mergeCell ref="G762:G763"/>
    <mergeCell ref="H762:H763"/>
    <mergeCell ref="H760:H761"/>
    <mergeCell ref="A764:A765"/>
    <mergeCell ref="C764:C765"/>
    <mergeCell ref="D764:D765"/>
    <mergeCell ref="E764:E765"/>
    <mergeCell ref="F764:F765"/>
    <mergeCell ref="G764:G765"/>
    <mergeCell ref="H764:H765"/>
    <mergeCell ref="I764:I765"/>
    <mergeCell ref="A762:A763"/>
    <mergeCell ref="A766:A767"/>
    <mergeCell ref="C766:C767"/>
    <mergeCell ref="D766:D767"/>
    <mergeCell ref="E766:E767"/>
    <mergeCell ref="F766:F767"/>
    <mergeCell ref="G766:G767"/>
    <mergeCell ref="H766:H767"/>
    <mergeCell ref="I766:I767"/>
    <mergeCell ref="A768:A769"/>
    <mergeCell ref="C768:C769"/>
    <mergeCell ref="D768:D769"/>
    <mergeCell ref="E768:E769"/>
    <mergeCell ref="F768:F769"/>
    <mergeCell ref="G768:G769"/>
    <mergeCell ref="H768:H769"/>
    <mergeCell ref="I768:I769"/>
    <mergeCell ref="A770:I770"/>
    <mergeCell ref="A771:A772"/>
    <mergeCell ref="C771:C772"/>
    <mergeCell ref="D771:D772"/>
    <mergeCell ref="E771:E772"/>
    <mergeCell ref="F771:F772"/>
    <mergeCell ref="G771:G772"/>
    <mergeCell ref="H771:H772"/>
    <mergeCell ref="A773:A774"/>
    <mergeCell ref="C773:C774"/>
    <mergeCell ref="D773:D774"/>
    <mergeCell ref="E773:E774"/>
    <mergeCell ref="F773:F774"/>
    <mergeCell ref="G773:G774"/>
    <mergeCell ref="H773:H774"/>
    <mergeCell ref="I773:I774"/>
    <mergeCell ref="A775:A776"/>
    <mergeCell ref="C775:C776"/>
    <mergeCell ref="D775:D776"/>
    <mergeCell ref="E775:E776"/>
    <mergeCell ref="F775:F776"/>
    <mergeCell ref="G775:G776"/>
    <mergeCell ref="H775:H776"/>
    <mergeCell ref="I775:I776"/>
    <mergeCell ref="J793:J794"/>
    <mergeCell ref="K793:K794"/>
    <mergeCell ref="A795:A796"/>
    <mergeCell ref="C795:C796"/>
    <mergeCell ref="D795:D796"/>
    <mergeCell ref="E795:E796"/>
    <mergeCell ref="F795:F796"/>
    <mergeCell ref="I793:I794"/>
    <mergeCell ref="G795:G796"/>
    <mergeCell ref="H795:H796"/>
    <mergeCell ref="E780:E781"/>
    <mergeCell ref="F780:F781"/>
    <mergeCell ref="G780:G781"/>
    <mergeCell ref="H780:H781"/>
    <mergeCell ref="I780:I781"/>
    <mergeCell ref="A777:I777"/>
    <mergeCell ref="A780:A781"/>
    <mergeCell ref="C780:C781"/>
    <mergeCell ref="A779:I779"/>
    <mergeCell ref="A783:A784"/>
    <mergeCell ref="C783:C784"/>
    <mergeCell ref="D783:D784"/>
    <mergeCell ref="E783:E784"/>
    <mergeCell ref="F783:F784"/>
    <mergeCell ref="G783:G784"/>
    <mergeCell ref="H783:H784"/>
    <mergeCell ref="I783:I784"/>
    <mergeCell ref="D780:D781"/>
    <mergeCell ref="A785:I785"/>
    <mergeCell ref="A786:A787"/>
    <mergeCell ref="C786:C787"/>
    <mergeCell ref="E786:E787"/>
    <mergeCell ref="F786:F787"/>
    <mergeCell ref="G786:G787"/>
    <mergeCell ref="H786:H787"/>
    <mergeCell ref="I786:I787"/>
    <mergeCell ref="A788:A789"/>
    <mergeCell ref="C788:C789"/>
    <mergeCell ref="D788:D789"/>
    <mergeCell ref="E788:E789"/>
    <mergeCell ref="F788:F789"/>
    <mergeCell ref="G788:G789"/>
    <mergeCell ref="H788:H789"/>
    <mergeCell ref="I788:I789"/>
    <mergeCell ref="A790:A791"/>
    <mergeCell ref="C790:C791"/>
    <mergeCell ref="D790:D791"/>
    <mergeCell ref="E790:E791"/>
    <mergeCell ref="F790:F791"/>
    <mergeCell ref="G790:G791"/>
    <mergeCell ref="H790:H791"/>
    <mergeCell ref="I790:I791"/>
    <mergeCell ref="A792:I792"/>
    <mergeCell ref="A793:A794"/>
    <mergeCell ref="C793:C794"/>
    <mergeCell ref="D793:D794"/>
    <mergeCell ref="E793:E794"/>
    <mergeCell ref="F793:F794"/>
    <mergeCell ref="G793:G794"/>
    <mergeCell ref="H793:H794"/>
    <mergeCell ref="I795:I796"/>
    <mergeCell ref="J795:J796"/>
    <mergeCell ref="K795:K796"/>
    <mergeCell ref="A797:A798"/>
    <mergeCell ref="C797:C798"/>
    <mergeCell ref="D797:D798"/>
    <mergeCell ref="E797:E798"/>
    <mergeCell ref="F797:F798"/>
    <mergeCell ref="G797:G798"/>
    <mergeCell ref="H797:H798"/>
    <mergeCell ref="I797:I798"/>
    <mergeCell ref="J797:J798"/>
    <mergeCell ref="K797:K798"/>
    <mergeCell ref="A799:A801"/>
    <mergeCell ref="C799:C801"/>
    <mergeCell ref="D799:D801"/>
    <mergeCell ref="E799:E801"/>
    <mergeCell ref="F799:F801"/>
    <mergeCell ref="G799:G801"/>
    <mergeCell ref="H799:H801"/>
    <mergeCell ref="I799:I801"/>
    <mergeCell ref="J799:J801"/>
    <mergeCell ref="K799:K801"/>
    <mergeCell ref="A802:I802"/>
    <mergeCell ref="A803:A804"/>
    <mergeCell ref="C803:C804"/>
    <mergeCell ref="D803:D804"/>
    <mergeCell ref="E803:E804"/>
    <mergeCell ref="F803:F804"/>
    <mergeCell ref="G803:G804"/>
    <mergeCell ref="H803:H804"/>
    <mergeCell ref="I803:I804"/>
    <mergeCell ref="A805:I805"/>
    <mergeCell ref="A806:A807"/>
    <mergeCell ref="C806:C807"/>
    <mergeCell ref="D806:D807"/>
    <mergeCell ref="E806:E807"/>
    <mergeCell ref="F806:F807"/>
    <mergeCell ref="G806:G807"/>
    <mergeCell ref="H806:H807"/>
    <mergeCell ref="I806:I807"/>
    <mergeCell ref="A808:I808"/>
    <mergeCell ref="A809:A810"/>
    <mergeCell ref="C809:C810"/>
    <mergeCell ref="D809:D810"/>
    <mergeCell ref="E809:E810"/>
    <mergeCell ref="F809:F810"/>
    <mergeCell ref="G809:G810"/>
    <mergeCell ref="H809:H810"/>
    <mergeCell ref="I809:I810"/>
    <mergeCell ref="A811:A812"/>
    <mergeCell ref="C811:C812"/>
    <mergeCell ref="D811:D812"/>
    <mergeCell ref="E811:E812"/>
    <mergeCell ref="F811:F812"/>
    <mergeCell ref="G811:G812"/>
    <mergeCell ref="H811:H812"/>
    <mergeCell ref="I811:I812"/>
    <mergeCell ref="A813:A814"/>
    <mergeCell ref="C813:C814"/>
    <mergeCell ref="D813:D814"/>
    <mergeCell ref="E813:E814"/>
    <mergeCell ref="F813:F814"/>
    <mergeCell ref="G813:G814"/>
    <mergeCell ref="H813:H814"/>
    <mergeCell ref="I813:I814"/>
    <mergeCell ref="H818:H819"/>
    <mergeCell ref="A815:A816"/>
    <mergeCell ref="C815:C816"/>
    <mergeCell ref="D815:D816"/>
    <mergeCell ref="E815:E816"/>
    <mergeCell ref="F815:F816"/>
    <mergeCell ref="G815:G816"/>
    <mergeCell ref="I818:I819"/>
    <mergeCell ref="H815:H816"/>
    <mergeCell ref="I815:I816"/>
    <mergeCell ref="A817:I817"/>
    <mergeCell ref="A818:A819"/>
    <mergeCell ref="C818:C819"/>
    <mergeCell ref="D818:D819"/>
    <mergeCell ref="E818:E819"/>
    <mergeCell ref="F818:F819"/>
    <mergeCell ref="G818:G819"/>
    <mergeCell ref="A310:I310"/>
    <mergeCell ref="A287:I287"/>
    <mergeCell ref="A298:I298"/>
    <mergeCell ref="A302:I302"/>
    <mergeCell ref="A304:I304"/>
    <mergeCell ref="A306:I306"/>
    <mergeCell ref="A308:I308"/>
    <mergeCell ref="A300:I300"/>
    <mergeCell ref="A820:I820"/>
    <mergeCell ref="C821:C822"/>
    <mergeCell ref="D821:D822"/>
    <mergeCell ref="E821:E822"/>
    <mergeCell ref="F821:F822"/>
    <mergeCell ref="G821:G822"/>
    <mergeCell ref="H821:H822"/>
    <mergeCell ref="A821:A822"/>
    <mergeCell ref="B821:B822"/>
    <mergeCell ref="A782:I782"/>
    <mergeCell ref="C756:C757"/>
    <mergeCell ref="A756:A757"/>
    <mergeCell ref="I758:I759"/>
    <mergeCell ref="G758:G759"/>
    <mergeCell ref="F758:F759"/>
    <mergeCell ref="E758:E759"/>
    <mergeCell ref="D758:D759"/>
    <mergeCell ref="C758:C759"/>
    <mergeCell ref="A758:A759"/>
  </mergeCells>
  <printOptions/>
  <pageMargins left="0.7480314960629921" right="0.1968503937007874" top="0.3937007874015748" bottom="0.3937007874015748" header="0.5118110236220472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1417"/>
  <sheetViews>
    <sheetView zoomScale="86" zoomScaleNormal="86" zoomScalePageLayoutView="0" workbookViewId="0" topLeftCell="A1">
      <pane ySplit="5" topLeftCell="A1399" activePane="bottomLeft" state="frozen"/>
      <selection pane="topLeft" activeCell="A1" sqref="A1"/>
      <selection pane="bottomLeft" activeCell="A1412" sqref="A1412:IV1417"/>
    </sheetView>
  </sheetViews>
  <sheetFormatPr defaultColWidth="9.140625" defaultRowHeight="12.75"/>
  <cols>
    <col min="1" max="1" width="8.140625" style="0" customWidth="1"/>
    <col min="2" max="2" width="39.7109375" style="0" customWidth="1"/>
    <col min="3" max="3" width="46.421875" style="0" customWidth="1"/>
    <col min="4" max="4" width="16.57421875" style="381" customWidth="1"/>
    <col min="5" max="6" width="18.140625" style="381" customWidth="1"/>
    <col min="7" max="7" width="14.00390625" style="381" customWidth="1"/>
    <col min="8" max="8" width="15.421875" style="375" customWidth="1"/>
  </cols>
  <sheetData>
    <row r="2" spans="1:8" ht="18.75">
      <c r="A2" s="538" t="s">
        <v>741</v>
      </c>
      <c r="B2" s="538"/>
      <c r="C2" s="538"/>
      <c r="D2" s="538"/>
      <c r="E2" s="538"/>
      <c r="F2" s="538"/>
      <c r="G2" s="538"/>
      <c r="H2" s="538"/>
    </row>
    <row r="3" spans="1:8" ht="12.75">
      <c r="A3" s="1"/>
      <c r="B3" s="1"/>
      <c r="C3" s="1"/>
      <c r="D3" s="380"/>
      <c r="E3" s="380"/>
      <c r="F3" s="380"/>
      <c r="G3" s="380"/>
      <c r="H3" s="368"/>
    </row>
    <row r="4" spans="1:8" ht="45" customHeight="1">
      <c r="A4" s="419" t="s">
        <v>0</v>
      </c>
      <c r="B4" s="419" t="s">
        <v>17</v>
      </c>
      <c r="C4" s="419" t="s">
        <v>18</v>
      </c>
      <c r="D4" s="539" t="s">
        <v>19</v>
      </c>
      <c r="E4" s="539"/>
      <c r="F4" s="539" t="s">
        <v>39</v>
      </c>
      <c r="G4" s="539"/>
      <c r="H4" s="46" t="s">
        <v>20</v>
      </c>
    </row>
    <row r="5" spans="1:8" ht="31.5">
      <c r="A5" s="419"/>
      <c r="B5" s="419"/>
      <c r="C5" s="419"/>
      <c r="D5" s="46" t="s">
        <v>37</v>
      </c>
      <c r="E5" s="46" t="s">
        <v>38</v>
      </c>
      <c r="F5" s="46" t="s">
        <v>37</v>
      </c>
      <c r="G5" s="46" t="s">
        <v>38</v>
      </c>
      <c r="H5" s="46"/>
    </row>
    <row r="6" spans="1:8" ht="15.75">
      <c r="A6" s="58">
        <v>1</v>
      </c>
      <c r="B6" s="58">
        <v>2</v>
      </c>
      <c r="C6" s="104">
        <v>3</v>
      </c>
      <c r="D6" s="382">
        <v>4</v>
      </c>
      <c r="E6" s="382">
        <v>5</v>
      </c>
      <c r="F6" s="382">
        <v>6</v>
      </c>
      <c r="G6" s="383">
        <v>7</v>
      </c>
      <c r="H6" s="383">
        <v>8</v>
      </c>
    </row>
    <row r="7" spans="1:8" ht="15.75">
      <c r="A7" s="540" t="s">
        <v>16</v>
      </c>
      <c r="B7" s="506" t="s">
        <v>275</v>
      </c>
      <c r="C7" s="320" t="s">
        <v>618</v>
      </c>
      <c r="D7" s="355">
        <f>D12+D42+D57+D77</f>
        <v>51182.3</v>
      </c>
      <c r="E7" s="355">
        <f>E8+E9+E10+E11</f>
        <v>100</v>
      </c>
      <c r="F7" s="355">
        <f>F12+F42+F57+F77</f>
        <v>51817.59999999999</v>
      </c>
      <c r="G7" s="355">
        <f>G8+G9+G10+G11</f>
        <v>100</v>
      </c>
      <c r="H7" s="355">
        <f>F7/D7*100-100</f>
        <v>1.2412494163021108</v>
      </c>
    </row>
    <row r="8" spans="1:8" ht="15.75">
      <c r="A8" s="540"/>
      <c r="B8" s="506"/>
      <c r="C8" s="321" t="s">
        <v>67</v>
      </c>
      <c r="D8" s="355">
        <f>D13+D43+D58+D78</f>
        <v>39859</v>
      </c>
      <c r="E8" s="355">
        <f>D8/D7*100</f>
        <v>77.87653153531592</v>
      </c>
      <c r="F8" s="355">
        <f>F13+F43+F58+F78</f>
        <v>40047.899999999994</v>
      </c>
      <c r="G8" s="355">
        <f>F8/F7*100</f>
        <v>77.28628882850614</v>
      </c>
      <c r="H8" s="355">
        <f>F8/D8*100-100</f>
        <v>0.4739205700092839</v>
      </c>
    </row>
    <row r="9" spans="1:8" ht="15.75">
      <c r="A9" s="540"/>
      <c r="B9" s="506"/>
      <c r="C9" s="320" t="s">
        <v>21</v>
      </c>
      <c r="D9" s="355">
        <f>D14+D44+D59+D79</f>
        <v>0</v>
      </c>
      <c r="E9" s="355">
        <f>D9/D7*100</f>
        <v>0</v>
      </c>
      <c r="F9" s="355">
        <f>F14+F44+F59+F79</f>
        <v>0</v>
      </c>
      <c r="G9" s="355">
        <f>F9/F7*100</f>
        <v>0</v>
      </c>
      <c r="H9" s="355"/>
    </row>
    <row r="10" spans="1:8" ht="15.75">
      <c r="A10" s="540"/>
      <c r="B10" s="506"/>
      <c r="C10" s="320" t="s">
        <v>68</v>
      </c>
      <c r="D10" s="355">
        <f>D15+D60</f>
        <v>1758</v>
      </c>
      <c r="E10" s="355">
        <f>D10/D7*100</f>
        <v>3.4347811645822874</v>
      </c>
      <c r="F10" s="355">
        <f>F15+F60</f>
        <v>1730.4</v>
      </c>
      <c r="G10" s="355">
        <f>F10/F7*100</f>
        <v>3.3394059161366028</v>
      </c>
      <c r="H10" s="355">
        <f>F10/D10*100-100</f>
        <v>-1.569965870307172</v>
      </c>
    </row>
    <row r="11" spans="1:8" ht="15.75">
      <c r="A11" s="540"/>
      <c r="B11" s="506"/>
      <c r="C11" s="320" t="s">
        <v>70</v>
      </c>
      <c r="D11" s="355">
        <f>D16+D61</f>
        <v>9565.3</v>
      </c>
      <c r="E11" s="355">
        <f>D11/D7*100</f>
        <v>18.68868730010179</v>
      </c>
      <c r="F11" s="355">
        <f>F16+F61</f>
        <v>10039.300000000001</v>
      </c>
      <c r="G11" s="355">
        <f>F11/F7*100</f>
        <v>19.374305255357257</v>
      </c>
      <c r="H11" s="355">
        <f>F11/D11*100-100</f>
        <v>4.955411748716742</v>
      </c>
    </row>
    <row r="12" spans="1:8" ht="15.75">
      <c r="A12" s="541" t="s">
        <v>14</v>
      </c>
      <c r="B12" s="494" t="s">
        <v>71</v>
      </c>
      <c r="C12" s="324" t="s">
        <v>618</v>
      </c>
      <c r="D12" s="345">
        <f>D13+D14+D15+D16</f>
        <v>36364</v>
      </c>
      <c r="E12" s="345">
        <f>E13+E14+E15+E16</f>
        <v>100</v>
      </c>
      <c r="F12" s="345">
        <f>F13+F14+F15+F16</f>
        <v>37493.2</v>
      </c>
      <c r="G12" s="345">
        <f>G13+G14+G15+G16</f>
        <v>100</v>
      </c>
      <c r="H12" s="345">
        <f>F12/D12*100-100</f>
        <v>3.1052689473105204</v>
      </c>
    </row>
    <row r="13" spans="1:8" ht="15.75">
      <c r="A13" s="541"/>
      <c r="B13" s="494"/>
      <c r="C13" s="323" t="s">
        <v>67</v>
      </c>
      <c r="D13" s="345">
        <f>D18+D23+D28+D33</f>
        <v>27897</v>
      </c>
      <c r="E13" s="345">
        <f>D13/D12*100</f>
        <v>76.7159828401716</v>
      </c>
      <c r="F13" s="345">
        <f>F18+F23+F28+F33</f>
        <v>28654.399999999998</v>
      </c>
      <c r="G13" s="345">
        <f>F13/F12*100</f>
        <v>76.42559184065377</v>
      </c>
      <c r="H13" s="345">
        <f>F13/D13*100-100</f>
        <v>2.714987274617343</v>
      </c>
    </row>
    <row r="14" spans="1:8" ht="15.75">
      <c r="A14" s="541"/>
      <c r="B14" s="494"/>
      <c r="C14" s="324" t="s">
        <v>21</v>
      </c>
      <c r="D14" s="345">
        <v>0</v>
      </c>
      <c r="E14" s="345">
        <f>D14/D12*100</f>
        <v>0</v>
      </c>
      <c r="F14" s="345">
        <v>0</v>
      </c>
      <c r="G14" s="345">
        <v>0</v>
      </c>
      <c r="H14" s="345"/>
    </row>
    <row r="15" spans="1:8" ht="15.75">
      <c r="A15" s="541"/>
      <c r="B15" s="494"/>
      <c r="C15" s="324" t="s">
        <v>68</v>
      </c>
      <c r="D15" s="345">
        <f>D40</f>
        <v>466</v>
      </c>
      <c r="E15" s="345">
        <f>D15/D12*100</f>
        <v>1.2814871851281486</v>
      </c>
      <c r="F15" s="345">
        <f>F40</f>
        <v>438.2</v>
      </c>
      <c r="G15" s="345">
        <f>F15/F12*100</f>
        <v>1.1687452658082</v>
      </c>
      <c r="H15" s="345">
        <f>F15/D15*100-100</f>
        <v>-5.965665236051507</v>
      </c>
    </row>
    <row r="16" spans="1:8" ht="29.25" customHeight="1">
      <c r="A16" s="541"/>
      <c r="B16" s="494"/>
      <c r="C16" s="324" t="s">
        <v>70</v>
      </c>
      <c r="D16" s="345">
        <f>D31</f>
        <v>8001</v>
      </c>
      <c r="E16" s="345">
        <f>D16/D12*100</f>
        <v>22.002529974700252</v>
      </c>
      <c r="F16" s="356">
        <f>F31</f>
        <v>8400.6</v>
      </c>
      <c r="G16" s="345">
        <f>F16/F12*100</f>
        <v>22.405662893538032</v>
      </c>
      <c r="H16" s="356">
        <f>F16/D16*100-100</f>
        <v>4.994375703037136</v>
      </c>
    </row>
    <row r="17" spans="1:8" ht="15.75">
      <c r="A17" s="535">
        <v>1</v>
      </c>
      <c r="B17" s="493" t="s">
        <v>72</v>
      </c>
      <c r="C17" s="322" t="s">
        <v>618</v>
      </c>
      <c r="D17" s="53">
        <f>D18</f>
        <v>800</v>
      </c>
      <c r="E17" s="53">
        <f>E18+E19+E20+E21</f>
        <v>100</v>
      </c>
      <c r="F17" s="53">
        <f>F18</f>
        <v>322.1</v>
      </c>
      <c r="G17" s="53">
        <f>G18+G19+G20+G21</f>
        <v>100</v>
      </c>
      <c r="H17" s="345">
        <f>F17/D17*100-100</f>
        <v>-59.7375</v>
      </c>
    </row>
    <row r="18" spans="1:8" ht="15.75">
      <c r="A18" s="535"/>
      <c r="B18" s="493"/>
      <c r="C18" s="268" t="s">
        <v>67</v>
      </c>
      <c r="D18" s="53">
        <v>800</v>
      </c>
      <c r="E18" s="53">
        <f>D18/D17*100</f>
        <v>100</v>
      </c>
      <c r="F18" s="53">
        <v>322.1</v>
      </c>
      <c r="G18" s="53">
        <f>F18/F17*100</f>
        <v>100</v>
      </c>
      <c r="H18" s="345">
        <f>F18/D18*100-100</f>
        <v>-59.7375</v>
      </c>
    </row>
    <row r="19" spans="1:8" ht="15.75">
      <c r="A19" s="535"/>
      <c r="B19" s="493"/>
      <c r="C19" s="322" t="s">
        <v>21</v>
      </c>
      <c r="D19" s="53">
        <v>0</v>
      </c>
      <c r="E19" s="53">
        <f>D19/D17*100</f>
        <v>0</v>
      </c>
      <c r="F19" s="53">
        <v>0</v>
      </c>
      <c r="G19" s="53">
        <f>F19/F17*100</f>
        <v>0</v>
      </c>
      <c r="H19" s="345"/>
    </row>
    <row r="20" spans="1:8" ht="15.75">
      <c r="A20" s="535"/>
      <c r="B20" s="493"/>
      <c r="C20" s="322" t="s">
        <v>68</v>
      </c>
      <c r="D20" s="53">
        <v>0</v>
      </c>
      <c r="E20" s="53">
        <f>D20/D17*100</f>
        <v>0</v>
      </c>
      <c r="F20" s="53">
        <v>0</v>
      </c>
      <c r="G20" s="53">
        <f>F20/F17*100</f>
        <v>0</v>
      </c>
      <c r="H20" s="345"/>
    </row>
    <row r="21" spans="1:8" ht="15.75">
      <c r="A21" s="535"/>
      <c r="B21" s="493"/>
      <c r="C21" s="322" t="s">
        <v>70</v>
      </c>
      <c r="D21" s="53">
        <v>0</v>
      </c>
      <c r="E21" s="53">
        <f>D21/D17*100</f>
        <v>0</v>
      </c>
      <c r="F21" s="53">
        <v>0</v>
      </c>
      <c r="G21" s="53">
        <f>F21/F17*100</f>
        <v>0</v>
      </c>
      <c r="H21" s="345"/>
    </row>
    <row r="22" spans="1:8" ht="15.75">
      <c r="A22" s="535">
        <v>2</v>
      </c>
      <c r="B22" s="493" t="s">
        <v>73</v>
      </c>
      <c r="C22" s="322" t="s">
        <v>618</v>
      </c>
      <c r="D22" s="53">
        <f>D23</f>
        <v>22127</v>
      </c>
      <c r="E22" s="53">
        <f>E23+E24+E25+E26</f>
        <v>100</v>
      </c>
      <c r="F22" s="53">
        <f>F23</f>
        <v>21963.7</v>
      </c>
      <c r="G22" s="53">
        <f>G23+G24+G25+G26</f>
        <v>100</v>
      </c>
      <c r="H22" s="345">
        <f>F22/D22*100-100</f>
        <v>-0.7380123830614167</v>
      </c>
    </row>
    <row r="23" spans="1:8" ht="15.75">
      <c r="A23" s="535"/>
      <c r="B23" s="493"/>
      <c r="C23" s="268" t="s">
        <v>67</v>
      </c>
      <c r="D23" s="53">
        <v>22127</v>
      </c>
      <c r="E23" s="53">
        <f>D23/D22*100</f>
        <v>100</v>
      </c>
      <c r="F23" s="53">
        <v>21963.7</v>
      </c>
      <c r="G23" s="53">
        <f>F23/F22*100</f>
        <v>100</v>
      </c>
      <c r="H23" s="345">
        <f>F23/D23*100-100</f>
        <v>-0.7380123830614167</v>
      </c>
    </row>
    <row r="24" spans="1:8" ht="15.75">
      <c r="A24" s="535"/>
      <c r="B24" s="493"/>
      <c r="C24" s="322" t="s">
        <v>21</v>
      </c>
      <c r="D24" s="53">
        <v>0</v>
      </c>
      <c r="E24" s="53">
        <f>D24/D22*100</f>
        <v>0</v>
      </c>
      <c r="F24" s="53">
        <v>0</v>
      </c>
      <c r="G24" s="53">
        <f>F24/F22*100</f>
        <v>0</v>
      </c>
      <c r="H24" s="345"/>
    </row>
    <row r="25" spans="1:8" ht="15.75">
      <c r="A25" s="535"/>
      <c r="B25" s="493"/>
      <c r="C25" s="322" t="s">
        <v>68</v>
      </c>
      <c r="D25" s="53">
        <v>0</v>
      </c>
      <c r="E25" s="53">
        <f>D25/D22*100</f>
        <v>0</v>
      </c>
      <c r="F25" s="53">
        <v>0</v>
      </c>
      <c r="G25" s="53">
        <f>F25/F22*100</f>
        <v>0</v>
      </c>
      <c r="H25" s="345"/>
    </row>
    <row r="26" spans="1:8" ht="15.75">
      <c r="A26" s="535"/>
      <c r="B26" s="493"/>
      <c r="C26" s="322" t="s">
        <v>70</v>
      </c>
      <c r="D26" s="53">
        <v>0</v>
      </c>
      <c r="E26" s="53">
        <f>D26/D22*100</f>
        <v>0</v>
      </c>
      <c r="F26" s="53">
        <v>0</v>
      </c>
      <c r="G26" s="53">
        <f>F26/F22*100</f>
        <v>0</v>
      </c>
      <c r="H26" s="345"/>
    </row>
    <row r="27" spans="1:8" ht="15.75">
      <c r="A27" s="535">
        <v>3</v>
      </c>
      <c r="B27" s="493" t="s">
        <v>74</v>
      </c>
      <c r="C27" s="322" t="s">
        <v>618</v>
      </c>
      <c r="D27" s="53">
        <f>D28+D31</f>
        <v>8782</v>
      </c>
      <c r="E27" s="53">
        <f>E28+E29+E30+E31</f>
        <v>100</v>
      </c>
      <c r="F27" s="53">
        <f>F28+F29+F30+F31</f>
        <v>9175.9</v>
      </c>
      <c r="G27" s="53">
        <f>G28+G29+G30+G31</f>
        <v>100</v>
      </c>
      <c r="H27" s="345">
        <f>F27/D27*100-100</f>
        <v>4.485310863129129</v>
      </c>
    </row>
    <row r="28" spans="1:8" ht="15.75">
      <c r="A28" s="535"/>
      <c r="B28" s="493"/>
      <c r="C28" s="268" t="s">
        <v>67</v>
      </c>
      <c r="D28" s="53">
        <v>781</v>
      </c>
      <c r="E28" s="53">
        <f>D28/D27*100</f>
        <v>8.893190617171488</v>
      </c>
      <c r="F28" s="53">
        <v>775.3</v>
      </c>
      <c r="G28" s="53">
        <f>F28/F27*100</f>
        <v>8.449307424884752</v>
      </c>
      <c r="H28" s="345">
        <f>F28/D28*100-100</f>
        <v>-0.7298335467349659</v>
      </c>
    </row>
    <row r="29" spans="1:8" ht="26.25" customHeight="1">
      <c r="A29" s="535"/>
      <c r="B29" s="493"/>
      <c r="C29" s="322" t="s">
        <v>21</v>
      </c>
      <c r="D29" s="53">
        <v>0</v>
      </c>
      <c r="E29" s="53">
        <f>D29/D27*100</f>
        <v>0</v>
      </c>
      <c r="F29" s="53">
        <v>0</v>
      </c>
      <c r="G29" s="53">
        <f>F29/F27*100</f>
        <v>0</v>
      </c>
      <c r="H29" s="345"/>
    </row>
    <row r="30" spans="1:8" ht="28.5" customHeight="1">
      <c r="A30" s="535"/>
      <c r="B30" s="493"/>
      <c r="C30" s="322" t="s">
        <v>68</v>
      </c>
      <c r="D30" s="53">
        <v>0</v>
      </c>
      <c r="E30" s="53">
        <f>D30/D27*100</f>
        <v>0</v>
      </c>
      <c r="F30" s="53">
        <v>0</v>
      </c>
      <c r="G30" s="53">
        <f>F30/F27*100</f>
        <v>0</v>
      </c>
      <c r="H30" s="345"/>
    </row>
    <row r="31" spans="1:8" ht="33" customHeight="1">
      <c r="A31" s="535"/>
      <c r="B31" s="493"/>
      <c r="C31" s="322" t="s">
        <v>70</v>
      </c>
      <c r="D31" s="53">
        <v>8001</v>
      </c>
      <c r="E31" s="53">
        <f>D31/D27*100</f>
        <v>91.10680938282852</v>
      </c>
      <c r="F31" s="347">
        <v>8400.6</v>
      </c>
      <c r="G31" s="53">
        <f>F31/F27*100</f>
        <v>91.55069257511525</v>
      </c>
      <c r="H31" s="356">
        <f>F31/D31*100-100</f>
        <v>4.994375703037136</v>
      </c>
    </row>
    <row r="32" spans="1:8" ht="27" customHeight="1">
      <c r="A32" s="535">
        <v>4</v>
      </c>
      <c r="B32" s="493" t="s">
        <v>75</v>
      </c>
      <c r="C32" s="322" t="s">
        <v>618</v>
      </c>
      <c r="D32" s="53">
        <f>D33</f>
        <v>4189</v>
      </c>
      <c r="E32" s="53">
        <f>E33+E34+E35+E36</f>
        <v>100</v>
      </c>
      <c r="F32" s="53">
        <f>F33</f>
        <v>5593.3</v>
      </c>
      <c r="G32" s="53">
        <f>G33+G34+G35+G36</f>
        <v>100</v>
      </c>
      <c r="H32" s="345">
        <f>F32/D32*100-100</f>
        <v>33.523513965146805</v>
      </c>
    </row>
    <row r="33" spans="1:8" ht="27" customHeight="1">
      <c r="A33" s="535"/>
      <c r="B33" s="493"/>
      <c r="C33" s="268" t="s">
        <v>67</v>
      </c>
      <c r="D33" s="53">
        <v>4189</v>
      </c>
      <c r="E33" s="53">
        <f>D33/D32*100</f>
        <v>100</v>
      </c>
      <c r="F33" s="53">
        <v>5593.3</v>
      </c>
      <c r="G33" s="53">
        <f>F33/F32*100</f>
        <v>100</v>
      </c>
      <c r="H33" s="345">
        <f>F33/D33*100-100</f>
        <v>33.523513965146805</v>
      </c>
    </row>
    <row r="34" spans="1:8" ht="27" customHeight="1">
      <c r="A34" s="535"/>
      <c r="B34" s="493"/>
      <c r="C34" s="322" t="s">
        <v>21</v>
      </c>
      <c r="D34" s="53">
        <v>0</v>
      </c>
      <c r="E34" s="53">
        <f>D34/D32*100</f>
        <v>0</v>
      </c>
      <c r="F34" s="53">
        <v>0</v>
      </c>
      <c r="G34" s="53">
        <f>F34/F32*100</f>
        <v>0</v>
      </c>
      <c r="H34" s="345"/>
    </row>
    <row r="35" spans="1:8" ht="23.25" customHeight="1">
      <c r="A35" s="535"/>
      <c r="B35" s="493"/>
      <c r="C35" s="322" t="s">
        <v>68</v>
      </c>
      <c r="D35" s="53">
        <v>0</v>
      </c>
      <c r="E35" s="53">
        <f>D35/D32*100</f>
        <v>0</v>
      </c>
      <c r="F35" s="53">
        <v>0</v>
      </c>
      <c r="G35" s="53">
        <f>F35/F32*100</f>
        <v>0</v>
      </c>
      <c r="H35" s="345"/>
    </row>
    <row r="36" spans="1:8" ht="35.25" customHeight="1">
      <c r="A36" s="535"/>
      <c r="B36" s="493"/>
      <c r="C36" s="322" t="s">
        <v>70</v>
      </c>
      <c r="D36" s="53">
        <v>0</v>
      </c>
      <c r="E36" s="53">
        <f>D36/D32*100</f>
        <v>0</v>
      </c>
      <c r="F36" s="53">
        <v>0</v>
      </c>
      <c r="G36" s="53">
        <f>F36/F32*100</f>
        <v>0</v>
      </c>
      <c r="H36" s="345"/>
    </row>
    <row r="37" spans="1:8" ht="15.75">
      <c r="A37" s="535">
        <v>5</v>
      </c>
      <c r="B37" s="493" t="s">
        <v>76</v>
      </c>
      <c r="C37" s="322" t="s">
        <v>618</v>
      </c>
      <c r="D37" s="53">
        <f>D40</f>
        <v>466</v>
      </c>
      <c r="E37" s="53">
        <f>E38+E39+E40+E41</f>
        <v>100</v>
      </c>
      <c r="F37" s="53">
        <f>F40</f>
        <v>438.2</v>
      </c>
      <c r="G37" s="53">
        <f>G38+G39+G40+G41</f>
        <v>100</v>
      </c>
      <c r="H37" s="345">
        <f>F37/D37*100</f>
        <v>94.0343347639485</v>
      </c>
    </row>
    <row r="38" spans="1:8" ht="15.75">
      <c r="A38" s="535"/>
      <c r="B38" s="493"/>
      <c r="C38" s="268" t="s">
        <v>67</v>
      </c>
      <c r="D38" s="53">
        <v>0</v>
      </c>
      <c r="E38" s="53">
        <f>D38/D37*100</f>
        <v>0</v>
      </c>
      <c r="F38" s="53">
        <v>0</v>
      </c>
      <c r="G38" s="53">
        <f>F38/F37*100</f>
        <v>0</v>
      </c>
      <c r="H38" s="345"/>
    </row>
    <row r="39" spans="1:8" ht="15.75">
      <c r="A39" s="535"/>
      <c r="B39" s="493"/>
      <c r="C39" s="322" t="s">
        <v>21</v>
      </c>
      <c r="D39" s="53">
        <v>0</v>
      </c>
      <c r="E39" s="53">
        <f>D39/D37*100</f>
        <v>0</v>
      </c>
      <c r="F39" s="53">
        <v>0</v>
      </c>
      <c r="G39" s="53">
        <f>F39/F37*100</f>
        <v>0</v>
      </c>
      <c r="H39" s="345"/>
    </row>
    <row r="40" spans="1:8" ht="15.75">
      <c r="A40" s="535"/>
      <c r="B40" s="493"/>
      <c r="C40" s="322" t="s">
        <v>68</v>
      </c>
      <c r="D40" s="53">
        <v>466</v>
      </c>
      <c r="E40" s="53">
        <f>D40/D37*100</f>
        <v>100</v>
      </c>
      <c r="F40" s="53">
        <v>438.2</v>
      </c>
      <c r="G40" s="53">
        <f>F40/F37*100</f>
        <v>100</v>
      </c>
      <c r="H40" s="345">
        <f>F40/D40*100-100</f>
        <v>-5.965665236051507</v>
      </c>
    </row>
    <row r="41" spans="1:8" ht="15.75">
      <c r="A41" s="535"/>
      <c r="B41" s="493"/>
      <c r="C41" s="322" t="s">
        <v>70</v>
      </c>
      <c r="D41" s="53">
        <v>0</v>
      </c>
      <c r="E41" s="53">
        <f>D41/D37*100</f>
        <v>0</v>
      </c>
      <c r="F41" s="53">
        <v>0</v>
      </c>
      <c r="G41" s="53">
        <f>F41/F37*100</f>
        <v>0</v>
      </c>
      <c r="H41" s="345"/>
    </row>
    <row r="42" spans="1:8" ht="15.75">
      <c r="A42" s="536" t="s">
        <v>5</v>
      </c>
      <c r="B42" s="537" t="s">
        <v>77</v>
      </c>
      <c r="C42" s="324" t="s">
        <v>618</v>
      </c>
      <c r="D42" s="364">
        <f>D43</f>
        <v>525</v>
      </c>
      <c r="E42" s="345">
        <f>E43+E44+E45+E46</f>
        <v>100</v>
      </c>
      <c r="F42" s="364">
        <f>F43</f>
        <v>454.70000000000005</v>
      </c>
      <c r="G42" s="345">
        <f>G43+G44+G45+G46</f>
        <v>100</v>
      </c>
      <c r="H42" s="364">
        <f>F42/D42*100</f>
        <v>86.60952380952381</v>
      </c>
    </row>
    <row r="43" spans="1:8" ht="15.75">
      <c r="A43" s="536"/>
      <c r="B43" s="537"/>
      <c r="C43" s="323" t="s">
        <v>67</v>
      </c>
      <c r="D43" s="364">
        <f>D48+D53</f>
        <v>525</v>
      </c>
      <c r="E43" s="345">
        <f>D43/D42*100</f>
        <v>100</v>
      </c>
      <c r="F43" s="364">
        <f>F48+F53</f>
        <v>454.70000000000005</v>
      </c>
      <c r="G43" s="345">
        <f>F43/F42*100</f>
        <v>100</v>
      </c>
      <c r="H43" s="364">
        <f>F43/D43*100-100</f>
        <v>-13.390476190476193</v>
      </c>
    </row>
    <row r="44" spans="1:8" ht="15.75">
      <c r="A44" s="536"/>
      <c r="B44" s="537"/>
      <c r="C44" s="324" t="s">
        <v>21</v>
      </c>
      <c r="D44" s="364">
        <v>0</v>
      </c>
      <c r="E44" s="345">
        <f>D44/D42*100</f>
        <v>0</v>
      </c>
      <c r="F44" s="364">
        <v>0</v>
      </c>
      <c r="G44" s="345">
        <f>F44/F42*100</f>
        <v>0</v>
      </c>
      <c r="H44" s="364"/>
    </row>
    <row r="45" spans="1:8" ht="15.75">
      <c r="A45" s="536"/>
      <c r="B45" s="537"/>
      <c r="C45" s="324" t="s">
        <v>68</v>
      </c>
      <c r="D45" s="364">
        <v>0</v>
      </c>
      <c r="E45" s="345">
        <f>D45/D42*100</f>
        <v>0</v>
      </c>
      <c r="F45" s="364">
        <v>0</v>
      </c>
      <c r="G45" s="345">
        <f>F45/F42*100</f>
        <v>0</v>
      </c>
      <c r="H45" s="364"/>
    </row>
    <row r="46" spans="1:8" ht="15.75">
      <c r="A46" s="536"/>
      <c r="B46" s="537"/>
      <c r="C46" s="324" t="s">
        <v>70</v>
      </c>
      <c r="D46" s="364">
        <v>0</v>
      </c>
      <c r="E46" s="345">
        <f>D46/D42*100</f>
        <v>0</v>
      </c>
      <c r="F46" s="364">
        <v>0</v>
      </c>
      <c r="G46" s="345">
        <f>F46/F42*100</f>
        <v>0</v>
      </c>
      <c r="H46" s="364"/>
    </row>
    <row r="47" spans="1:8" ht="15.75">
      <c r="A47" s="535">
        <v>1</v>
      </c>
      <c r="B47" s="493" t="s">
        <v>78</v>
      </c>
      <c r="C47" s="322" t="s">
        <v>618</v>
      </c>
      <c r="D47" s="53">
        <f>D48</f>
        <v>216</v>
      </c>
      <c r="E47" s="53">
        <f>E48+E49+E50+E51</f>
        <v>100</v>
      </c>
      <c r="F47" s="53">
        <f>F48</f>
        <v>181.6</v>
      </c>
      <c r="G47" s="53">
        <f>G48+G49+G50+G51</f>
        <v>100</v>
      </c>
      <c r="H47" s="345">
        <f>F47/D47*100</f>
        <v>84.07407407407406</v>
      </c>
    </row>
    <row r="48" spans="1:8" ht="15.75">
      <c r="A48" s="535"/>
      <c r="B48" s="493"/>
      <c r="C48" s="268" t="s">
        <v>67</v>
      </c>
      <c r="D48" s="53">
        <v>216</v>
      </c>
      <c r="E48" s="53">
        <f>D48/D47*100</f>
        <v>100</v>
      </c>
      <c r="F48" s="53">
        <v>181.6</v>
      </c>
      <c r="G48" s="53">
        <f>F48/F47*100</f>
        <v>100</v>
      </c>
      <c r="H48" s="345">
        <f>F48/D48*100-100</f>
        <v>-15.925925925925938</v>
      </c>
    </row>
    <row r="49" spans="1:8" ht="15.75">
      <c r="A49" s="535"/>
      <c r="B49" s="493"/>
      <c r="C49" s="322" t="s">
        <v>21</v>
      </c>
      <c r="D49" s="53">
        <v>0</v>
      </c>
      <c r="E49" s="53">
        <f>D49/D47*100</f>
        <v>0</v>
      </c>
      <c r="F49" s="53">
        <v>0</v>
      </c>
      <c r="G49" s="53">
        <f>F49/F47*100</f>
        <v>0</v>
      </c>
      <c r="H49" s="345"/>
    </row>
    <row r="50" spans="1:8" ht="15.75">
      <c r="A50" s="535"/>
      <c r="B50" s="493"/>
      <c r="C50" s="322" t="s">
        <v>68</v>
      </c>
      <c r="D50" s="53">
        <v>0</v>
      </c>
      <c r="E50" s="53">
        <f>D50/D47*100</f>
        <v>0</v>
      </c>
      <c r="F50" s="53">
        <v>0</v>
      </c>
      <c r="G50" s="53">
        <f>F50/F47*100</f>
        <v>0</v>
      </c>
      <c r="H50" s="345"/>
    </row>
    <row r="51" spans="1:8" ht="15.75">
      <c r="A51" s="535"/>
      <c r="B51" s="493"/>
      <c r="C51" s="322" t="s">
        <v>70</v>
      </c>
      <c r="D51" s="53">
        <v>0</v>
      </c>
      <c r="E51" s="53">
        <f>D51/D47*100</f>
        <v>0</v>
      </c>
      <c r="F51" s="53">
        <v>0</v>
      </c>
      <c r="G51" s="53">
        <f>F51/F47*100</f>
        <v>0</v>
      </c>
      <c r="H51" s="345"/>
    </row>
    <row r="52" spans="1:8" ht="15.75">
      <c r="A52" s="535">
        <v>2</v>
      </c>
      <c r="B52" s="493" t="s">
        <v>79</v>
      </c>
      <c r="C52" s="322" t="s">
        <v>618</v>
      </c>
      <c r="D52" s="53">
        <f>D53</f>
        <v>309</v>
      </c>
      <c r="E52" s="53">
        <f>E53+E54+E55+E56</f>
        <v>100</v>
      </c>
      <c r="F52" s="53">
        <f>F53</f>
        <v>273.1</v>
      </c>
      <c r="G52" s="53">
        <f>G53+G54+G55+G56</f>
        <v>100</v>
      </c>
      <c r="H52" s="345">
        <f>F52/D52*100-100</f>
        <v>-11.618122977346275</v>
      </c>
    </row>
    <row r="53" spans="1:8" ht="15.75">
      <c r="A53" s="535"/>
      <c r="B53" s="493"/>
      <c r="C53" s="268" t="s">
        <v>67</v>
      </c>
      <c r="D53" s="53">
        <v>309</v>
      </c>
      <c r="E53" s="53">
        <f>D53/D52*100</f>
        <v>100</v>
      </c>
      <c r="F53" s="53">
        <v>273.1</v>
      </c>
      <c r="G53" s="53">
        <f>F53/F52*100</f>
        <v>100</v>
      </c>
      <c r="H53" s="345">
        <f>F53/D53*100-100</f>
        <v>-11.618122977346275</v>
      </c>
    </row>
    <row r="54" spans="1:8" ht="15.75">
      <c r="A54" s="535"/>
      <c r="B54" s="493"/>
      <c r="C54" s="322" t="s">
        <v>21</v>
      </c>
      <c r="D54" s="53">
        <v>0</v>
      </c>
      <c r="E54" s="53">
        <f>D54/D52*100</f>
        <v>0</v>
      </c>
      <c r="F54" s="53">
        <v>0</v>
      </c>
      <c r="G54" s="53">
        <f>F54/F52*100</f>
        <v>0</v>
      </c>
      <c r="H54" s="345"/>
    </row>
    <row r="55" spans="1:8" ht="15.75">
      <c r="A55" s="535"/>
      <c r="B55" s="493"/>
      <c r="C55" s="322" t="s">
        <v>68</v>
      </c>
      <c r="D55" s="53">
        <v>0</v>
      </c>
      <c r="E55" s="53">
        <f>D55/D52*100</f>
        <v>0</v>
      </c>
      <c r="F55" s="53">
        <v>0</v>
      </c>
      <c r="G55" s="53">
        <f>F55/F52*100</f>
        <v>0</v>
      </c>
      <c r="H55" s="345"/>
    </row>
    <row r="56" spans="1:8" ht="15.75">
      <c r="A56" s="535"/>
      <c r="B56" s="493"/>
      <c r="C56" s="322" t="s">
        <v>70</v>
      </c>
      <c r="D56" s="53">
        <v>0</v>
      </c>
      <c r="E56" s="53">
        <f>D56/D52*100</f>
        <v>0</v>
      </c>
      <c r="F56" s="53">
        <v>0</v>
      </c>
      <c r="G56" s="53">
        <f>F56/F52*100</f>
        <v>0</v>
      </c>
      <c r="H56" s="345"/>
    </row>
    <row r="57" spans="1:8" ht="15.75">
      <c r="A57" s="535" t="s">
        <v>125</v>
      </c>
      <c r="B57" s="494" t="s">
        <v>80</v>
      </c>
      <c r="C57" s="325" t="s">
        <v>618</v>
      </c>
      <c r="D57" s="345">
        <f>D58+D60+D61</f>
        <v>4578.3</v>
      </c>
      <c r="E57" s="345">
        <f>E58+E59+E60+E61</f>
        <v>100</v>
      </c>
      <c r="F57" s="345">
        <f>F58+F60+F61</f>
        <v>4589.9</v>
      </c>
      <c r="G57" s="345">
        <f>G58+G59+G60+G61</f>
        <v>100.00000000000003</v>
      </c>
      <c r="H57" s="345">
        <f>F57/D57*100-100</f>
        <v>0.2533691544896328</v>
      </c>
    </row>
    <row r="58" spans="1:8" ht="15.75">
      <c r="A58" s="535"/>
      <c r="B58" s="494"/>
      <c r="C58" s="269" t="s">
        <v>67</v>
      </c>
      <c r="D58" s="345">
        <f>D63+D68</f>
        <v>1722</v>
      </c>
      <c r="E58" s="345">
        <f>D58/D57*100</f>
        <v>37.61221414061988</v>
      </c>
      <c r="F58" s="345">
        <f>F63+F68</f>
        <v>1659</v>
      </c>
      <c r="G58" s="345">
        <f>F58/F57*100</f>
        <v>36.14457831325302</v>
      </c>
      <c r="H58" s="345">
        <f>F58/D58*100-100</f>
        <v>-3.6585365853658516</v>
      </c>
    </row>
    <row r="59" spans="1:8" ht="15.75">
      <c r="A59" s="535"/>
      <c r="B59" s="494"/>
      <c r="C59" s="325" t="s">
        <v>21</v>
      </c>
      <c r="D59" s="345">
        <v>0</v>
      </c>
      <c r="E59" s="345">
        <f>D59/D57*100</f>
        <v>0</v>
      </c>
      <c r="F59" s="345">
        <v>0</v>
      </c>
      <c r="G59" s="345">
        <f>F59/F57*100</f>
        <v>0</v>
      </c>
      <c r="H59" s="345"/>
    </row>
    <row r="60" spans="1:8" ht="15.75">
      <c r="A60" s="535"/>
      <c r="B60" s="494"/>
      <c r="C60" s="325" t="s">
        <v>68</v>
      </c>
      <c r="D60" s="345">
        <f>D75</f>
        <v>1292</v>
      </c>
      <c r="E60" s="345">
        <f>D60/D57*100</f>
        <v>28.220081689710153</v>
      </c>
      <c r="F60" s="345">
        <f>F75</f>
        <v>1292.2</v>
      </c>
      <c r="G60" s="345">
        <f>F60/F57*100</f>
        <v>28.15311880433125</v>
      </c>
      <c r="H60" s="345">
        <f>F60/D60*100-100</f>
        <v>0.015479876160995332</v>
      </c>
    </row>
    <row r="61" spans="1:8" ht="15.75">
      <c r="A61" s="535"/>
      <c r="B61" s="494"/>
      <c r="C61" s="325" t="s">
        <v>70</v>
      </c>
      <c r="D61" s="345">
        <f>D66+D71</f>
        <v>1564.3</v>
      </c>
      <c r="E61" s="345">
        <f>D61/D57*100</f>
        <v>34.16770416966996</v>
      </c>
      <c r="F61" s="356">
        <f>F66+F71</f>
        <v>1638.7</v>
      </c>
      <c r="G61" s="345">
        <f>F61/F57*100</f>
        <v>35.702302882415744</v>
      </c>
      <c r="H61" s="356">
        <f>F61/D61*100-100</f>
        <v>4.756120948667132</v>
      </c>
    </row>
    <row r="62" spans="1:8" ht="20.25" customHeight="1">
      <c r="A62" s="535">
        <v>1</v>
      </c>
      <c r="B62" s="493" t="s">
        <v>81</v>
      </c>
      <c r="C62" s="322" t="s">
        <v>618</v>
      </c>
      <c r="D62" s="53">
        <f>D63+D66</f>
        <v>3236.3</v>
      </c>
      <c r="E62" s="53">
        <f>E63+E64+E65+E66</f>
        <v>100</v>
      </c>
      <c r="F62" s="347">
        <f>F63+F64+F65+F66</f>
        <v>3251.1000000000004</v>
      </c>
      <c r="G62" s="53">
        <f>G63+G64+G65+G66</f>
        <v>100</v>
      </c>
      <c r="H62" s="356">
        <f>F62/D62*100-100</f>
        <v>0.45731236288355603</v>
      </c>
    </row>
    <row r="63" spans="1:8" ht="24.75" customHeight="1">
      <c r="A63" s="535"/>
      <c r="B63" s="493"/>
      <c r="C63" s="268" t="s">
        <v>67</v>
      </c>
      <c r="D63" s="53">
        <v>1682</v>
      </c>
      <c r="E63" s="53">
        <f>D63/D62*100</f>
        <v>51.97293205203473</v>
      </c>
      <c r="F63" s="347">
        <v>1622.4</v>
      </c>
      <c r="G63" s="53">
        <f>F63/F62*100</f>
        <v>49.90310971671126</v>
      </c>
      <c r="H63" s="356">
        <f>F63/D63*100-100</f>
        <v>-3.543400713436384</v>
      </c>
    </row>
    <row r="64" spans="1:8" ht="30" customHeight="1">
      <c r="A64" s="535"/>
      <c r="B64" s="493"/>
      <c r="C64" s="322" t="s">
        <v>21</v>
      </c>
      <c r="D64" s="53">
        <v>0</v>
      </c>
      <c r="E64" s="53">
        <f>D64/D62*100</f>
        <v>0</v>
      </c>
      <c r="F64" s="347">
        <v>0</v>
      </c>
      <c r="G64" s="53">
        <f>F64/F62*100</f>
        <v>0</v>
      </c>
      <c r="H64" s="356"/>
    </row>
    <row r="65" spans="1:8" ht="15.75">
      <c r="A65" s="535"/>
      <c r="B65" s="493"/>
      <c r="C65" s="322" t="s">
        <v>68</v>
      </c>
      <c r="D65" s="53">
        <v>0</v>
      </c>
      <c r="E65" s="53">
        <f>D65/D62*100</f>
        <v>0</v>
      </c>
      <c r="F65" s="347">
        <v>0</v>
      </c>
      <c r="G65" s="53">
        <f>F65/F62*100</f>
        <v>0</v>
      </c>
      <c r="H65" s="356"/>
    </row>
    <row r="66" spans="1:8" ht="15.75">
      <c r="A66" s="535"/>
      <c r="B66" s="493"/>
      <c r="C66" s="322" t="s">
        <v>70</v>
      </c>
      <c r="D66" s="53">
        <v>1554.3</v>
      </c>
      <c r="E66" s="53">
        <f>D66/D62*100</f>
        <v>48.027067947965264</v>
      </c>
      <c r="F66" s="347">
        <v>1628.7</v>
      </c>
      <c r="G66" s="53">
        <f>F66/F62*100</f>
        <v>50.09689028328873</v>
      </c>
      <c r="H66" s="356">
        <f>F66/D66*100-100</f>
        <v>4.786720710287582</v>
      </c>
    </row>
    <row r="67" spans="1:8" ht="15.75">
      <c r="A67" s="535">
        <v>2</v>
      </c>
      <c r="B67" s="493" t="s">
        <v>82</v>
      </c>
      <c r="C67" s="322" t="s">
        <v>618</v>
      </c>
      <c r="D67" s="53">
        <f>D68+D71</f>
        <v>50</v>
      </c>
      <c r="E67" s="53">
        <f>E68+E69+E70+E71</f>
        <v>100</v>
      </c>
      <c r="F67" s="347">
        <f>F68+F69+F70+F71</f>
        <v>46.6</v>
      </c>
      <c r="G67" s="53">
        <f>G68+G69+G70+G71</f>
        <v>100</v>
      </c>
      <c r="H67" s="356">
        <f>F67/D67*100-100</f>
        <v>-6.799999999999997</v>
      </c>
    </row>
    <row r="68" spans="1:8" ht="15.75">
      <c r="A68" s="535"/>
      <c r="B68" s="493"/>
      <c r="C68" s="268" t="s">
        <v>67</v>
      </c>
      <c r="D68" s="53">
        <v>40</v>
      </c>
      <c r="E68" s="53">
        <f>D68/D67*100</f>
        <v>80</v>
      </c>
      <c r="F68" s="347">
        <v>36.6</v>
      </c>
      <c r="G68" s="53">
        <f>F68/F67*100</f>
        <v>78.54077253218884</v>
      </c>
      <c r="H68" s="356">
        <f>F68/D68*100-100</f>
        <v>-8.5</v>
      </c>
    </row>
    <row r="69" spans="1:8" ht="15.75">
      <c r="A69" s="535"/>
      <c r="B69" s="493"/>
      <c r="C69" s="322" t="s">
        <v>21</v>
      </c>
      <c r="D69" s="53">
        <v>0</v>
      </c>
      <c r="E69" s="53">
        <f>D69/D67*100</f>
        <v>0</v>
      </c>
      <c r="F69" s="347">
        <v>0</v>
      </c>
      <c r="G69" s="53">
        <f>F69/F67*100</f>
        <v>0</v>
      </c>
      <c r="H69" s="356"/>
    </row>
    <row r="70" spans="1:8" ht="15.75">
      <c r="A70" s="535"/>
      <c r="B70" s="493"/>
      <c r="C70" s="322" t="s">
        <v>68</v>
      </c>
      <c r="D70" s="53">
        <v>0</v>
      </c>
      <c r="E70" s="53">
        <f>D70/D67*100</f>
        <v>0</v>
      </c>
      <c r="F70" s="347">
        <v>0</v>
      </c>
      <c r="G70" s="53">
        <f>F70/F67*100</f>
        <v>0</v>
      </c>
      <c r="H70" s="356"/>
    </row>
    <row r="71" spans="1:8" ht="15.75">
      <c r="A71" s="535"/>
      <c r="B71" s="493"/>
      <c r="C71" s="322" t="s">
        <v>70</v>
      </c>
      <c r="D71" s="53">
        <v>10</v>
      </c>
      <c r="E71" s="53">
        <f>D71/D67*100</f>
        <v>20</v>
      </c>
      <c r="F71" s="347">
        <v>10</v>
      </c>
      <c r="G71" s="53">
        <f>F71/F67*100</f>
        <v>21.45922746781116</v>
      </c>
      <c r="H71" s="356">
        <f>F71/D71*100-100</f>
        <v>0</v>
      </c>
    </row>
    <row r="72" spans="1:8" ht="15.75">
      <c r="A72" s="535">
        <v>3</v>
      </c>
      <c r="B72" s="493" t="s">
        <v>83</v>
      </c>
      <c r="C72" s="322" t="s">
        <v>618</v>
      </c>
      <c r="D72" s="53">
        <f>D75</f>
        <v>1292</v>
      </c>
      <c r="E72" s="53">
        <f>E73+E74+E75+E76</f>
        <v>100</v>
      </c>
      <c r="F72" s="53">
        <f>F75</f>
        <v>1292.2</v>
      </c>
      <c r="G72" s="53">
        <f>G73+G74+G75+G76</f>
        <v>100</v>
      </c>
      <c r="H72" s="345">
        <f>F72/D72*100-100</f>
        <v>0.015479876160995332</v>
      </c>
    </row>
    <row r="73" spans="1:8" ht="15.75">
      <c r="A73" s="535"/>
      <c r="B73" s="493"/>
      <c r="C73" s="268" t="s">
        <v>67</v>
      </c>
      <c r="D73" s="53">
        <v>0</v>
      </c>
      <c r="E73" s="53">
        <f>D73/D72*100</f>
        <v>0</v>
      </c>
      <c r="F73" s="53">
        <v>0</v>
      </c>
      <c r="G73" s="53">
        <f>F73/F72*100</f>
        <v>0</v>
      </c>
      <c r="H73" s="345"/>
    </row>
    <row r="74" spans="1:8" ht="15.75">
      <c r="A74" s="535"/>
      <c r="B74" s="493"/>
      <c r="C74" s="322" t="s">
        <v>21</v>
      </c>
      <c r="D74" s="53">
        <v>0</v>
      </c>
      <c r="E74" s="53">
        <f>D74/D72*100</f>
        <v>0</v>
      </c>
      <c r="F74" s="53">
        <v>0</v>
      </c>
      <c r="G74" s="53">
        <f>F74/F72*100</f>
        <v>0</v>
      </c>
      <c r="H74" s="345"/>
    </row>
    <row r="75" spans="1:8" ht="15.75">
      <c r="A75" s="535"/>
      <c r="B75" s="493"/>
      <c r="C75" s="322" t="s">
        <v>68</v>
      </c>
      <c r="D75" s="53">
        <v>1292</v>
      </c>
      <c r="E75" s="53">
        <f>D75/D72*100</f>
        <v>100</v>
      </c>
      <c r="F75" s="53">
        <v>1292.2</v>
      </c>
      <c r="G75" s="53">
        <f>F75/F72*100</f>
        <v>100</v>
      </c>
      <c r="H75" s="345">
        <f>F75/D75*100-100</f>
        <v>0.015479876160995332</v>
      </c>
    </row>
    <row r="76" spans="1:8" ht="15.75">
      <c r="A76" s="535"/>
      <c r="B76" s="493"/>
      <c r="C76" s="322" t="s">
        <v>70</v>
      </c>
      <c r="D76" s="53">
        <v>0</v>
      </c>
      <c r="E76" s="53">
        <f>D76/D72*100</f>
        <v>0</v>
      </c>
      <c r="F76" s="53">
        <v>0</v>
      </c>
      <c r="G76" s="53">
        <f>F76/F72*100</f>
        <v>0</v>
      </c>
      <c r="H76" s="345"/>
    </row>
    <row r="77" spans="1:8" ht="15.75">
      <c r="A77" s="535" t="s">
        <v>128</v>
      </c>
      <c r="B77" s="494" t="s">
        <v>84</v>
      </c>
      <c r="C77" s="325" t="s">
        <v>618</v>
      </c>
      <c r="D77" s="345">
        <f>D78</f>
        <v>9715</v>
      </c>
      <c r="E77" s="345">
        <f>E78+E79+E80+E81</f>
        <v>100</v>
      </c>
      <c r="F77" s="345">
        <f>F78</f>
        <v>9279.8</v>
      </c>
      <c r="G77" s="345">
        <f>G78+G79+G80+G81</f>
        <v>100</v>
      </c>
      <c r="H77" s="345">
        <f>F77/D77*100-100</f>
        <v>-4.479670612454981</v>
      </c>
    </row>
    <row r="78" spans="1:8" ht="15.75">
      <c r="A78" s="535"/>
      <c r="B78" s="494"/>
      <c r="C78" s="269" t="s">
        <v>67</v>
      </c>
      <c r="D78" s="345">
        <f>D83+D88</f>
        <v>9715</v>
      </c>
      <c r="E78" s="345">
        <f>D78/D77*100</f>
        <v>100</v>
      </c>
      <c r="F78" s="345">
        <f>F83+F88</f>
        <v>9279.8</v>
      </c>
      <c r="G78" s="345">
        <f>F78/F77*100</f>
        <v>100</v>
      </c>
      <c r="H78" s="345">
        <f>F78/D78*100-100</f>
        <v>-4.479670612454981</v>
      </c>
    </row>
    <row r="79" spans="1:8" ht="15.75">
      <c r="A79" s="535"/>
      <c r="B79" s="494"/>
      <c r="C79" s="325" t="s">
        <v>21</v>
      </c>
      <c r="D79" s="345">
        <v>0</v>
      </c>
      <c r="E79" s="345">
        <f>D79/D77*100</f>
        <v>0</v>
      </c>
      <c r="F79" s="345">
        <v>0</v>
      </c>
      <c r="G79" s="345">
        <f>F79/F77*100</f>
        <v>0</v>
      </c>
      <c r="H79" s="345"/>
    </row>
    <row r="80" spans="1:8" ht="15.75">
      <c r="A80" s="535"/>
      <c r="B80" s="494"/>
      <c r="C80" s="325" t="s">
        <v>68</v>
      </c>
      <c r="D80" s="345">
        <v>0</v>
      </c>
      <c r="E80" s="345">
        <f>D80/D77*100</f>
        <v>0</v>
      </c>
      <c r="F80" s="345">
        <v>0</v>
      </c>
      <c r="G80" s="345">
        <f>F80/F77*100</f>
        <v>0</v>
      </c>
      <c r="H80" s="345"/>
    </row>
    <row r="81" spans="1:8" ht="15.75">
      <c r="A81" s="535"/>
      <c r="B81" s="494"/>
      <c r="C81" s="325" t="s">
        <v>70</v>
      </c>
      <c r="D81" s="345">
        <v>0</v>
      </c>
      <c r="E81" s="345">
        <f>D81/D77*100</f>
        <v>0</v>
      </c>
      <c r="F81" s="345">
        <v>0</v>
      </c>
      <c r="G81" s="345">
        <f>F81/F77*100</f>
        <v>0</v>
      </c>
      <c r="H81" s="345"/>
    </row>
    <row r="82" spans="1:8" ht="15.75">
      <c r="A82" s="535">
        <v>1</v>
      </c>
      <c r="B82" s="493" t="s">
        <v>85</v>
      </c>
      <c r="C82" s="322" t="s">
        <v>618</v>
      </c>
      <c r="D82" s="53">
        <f>D83</f>
        <v>8215</v>
      </c>
      <c r="E82" s="53">
        <f>E83+E84+E85+E86</f>
        <v>100</v>
      </c>
      <c r="F82" s="53">
        <f>F83</f>
        <v>7976</v>
      </c>
      <c r="G82" s="53">
        <f>G83+G84+G85+G86</f>
        <v>100</v>
      </c>
      <c r="H82" s="345">
        <f>F82/D82*100-100</f>
        <v>-2.9093122337188078</v>
      </c>
    </row>
    <row r="83" spans="1:8" ht="15.75">
      <c r="A83" s="535"/>
      <c r="B83" s="493"/>
      <c r="C83" s="268" t="s">
        <v>67</v>
      </c>
      <c r="D83" s="53">
        <v>8215</v>
      </c>
      <c r="E83" s="53">
        <f>D83/D82*100</f>
        <v>100</v>
      </c>
      <c r="F83" s="53">
        <v>7976</v>
      </c>
      <c r="G83" s="53">
        <f>F83/F82*100</f>
        <v>100</v>
      </c>
      <c r="H83" s="345">
        <f>F83/D83*100-100</f>
        <v>-2.9093122337188078</v>
      </c>
    </row>
    <row r="84" spans="1:8" ht="15.75">
      <c r="A84" s="535"/>
      <c r="B84" s="493"/>
      <c r="C84" s="322" t="s">
        <v>21</v>
      </c>
      <c r="D84" s="53">
        <v>0</v>
      </c>
      <c r="E84" s="53">
        <f>D84/D82*100</f>
        <v>0</v>
      </c>
      <c r="F84" s="53">
        <v>0</v>
      </c>
      <c r="G84" s="53">
        <f>F84/F82*100</f>
        <v>0</v>
      </c>
      <c r="H84" s="345"/>
    </row>
    <row r="85" spans="1:8" ht="15.75">
      <c r="A85" s="535"/>
      <c r="B85" s="493"/>
      <c r="C85" s="322" t="s">
        <v>68</v>
      </c>
      <c r="D85" s="53">
        <v>0</v>
      </c>
      <c r="E85" s="53">
        <f>D85/D82*100</f>
        <v>0</v>
      </c>
      <c r="F85" s="53">
        <v>0</v>
      </c>
      <c r="G85" s="53">
        <f>F85/F82*100</f>
        <v>0</v>
      </c>
      <c r="H85" s="345"/>
    </row>
    <row r="86" spans="1:8" ht="15.75">
      <c r="A86" s="535"/>
      <c r="B86" s="493"/>
      <c r="C86" s="322" t="s">
        <v>70</v>
      </c>
      <c r="D86" s="53">
        <v>0</v>
      </c>
      <c r="E86" s="53">
        <f>D86/D82*100</f>
        <v>0</v>
      </c>
      <c r="F86" s="53">
        <v>0</v>
      </c>
      <c r="G86" s="53">
        <f>F86/F82*100</f>
        <v>0</v>
      </c>
      <c r="H86" s="345"/>
    </row>
    <row r="87" spans="1:8" ht="15.75">
      <c r="A87" s="535">
        <v>2</v>
      </c>
      <c r="B87" s="493" t="s">
        <v>1568</v>
      </c>
      <c r="C87" s="322" t="s">
        <v>618</v>
      </c>
      <c r="D87" s="53">
        <f>D88</f>
        <v>1500</v>
      </c>
      <c r="E87" s="53">
        <f>E88+E89+E90+E91</f>
        <v>100</v>
      </c>
      <c r="F87" s="53">
        <f>F88</f>
        <v>1303.8</v>
      </c>
      <c r="G87" s="53">
        <f>G88+G89+G90+G91</f>
        <v>100</v>
      </c>
      <c r="H87" s="345">
        <f>F87/D87*100-100</f>
        <v>-13.079999999999998</v>
      </c>
    </row>
    <row r="88" spans="1:8" ht="15.75">
      <c r="A88" s="535"/>
      <c r="B88" s="493"/>
      <c r="C88" s="268" t="s">
        <v>67</v>
      </c>
      <c r="D88" s="53">
        <v>1500</v>
      </c>
      <c r="E88" s="53">
        <f>D88/D87*100</f>
        <v>100</v>
      </c>
      <c r="F88" s="53">
        <v>1303.8</v>
      </c>
      <c r="G88" s="53">
        <f>F88/F87*100</f>
        <v>100</v>
      </c>
      <c r="H88" s="345">
        <f>F88/D88*100-100</f>
        <v>-13.079999999999998</v>
      </c>
    </row>
    <row r="89" spans="1:8" ht="15.75">
      <c r="A89" s="535"/>
      <c r="B89" s="493"/>
      <c r="C89" s="322" t="s">
        <v>21</v>
      </c>
      <c r="D89" s="53">
        <v>0</v>
      </c>
      <c r="E89" s="53">
        <f>D89/D87*100</f>
        <v>0</v>
      </c>
      <c r="F89" s="53">
        <v>0</v>
      </c>
      <c r="G89" s="53">
        <f>F89/F87*100</f>
        <v>0</v>
      </c>
      <c r="H89" s="345"/>
    </row>
    <row r="90" spans="1:8" ht="15.75">
      <c r="A90" s="535"/>
      <c r="B90" s="493"/>
      <c r="C90" s="322" t="s">
        <v>68</v>
      </c>
      <c r="D90" s="53">
        <v>0</v>
      </c>
      <c r="E90" s="53">
        <f>D90/D87*100</f>
        <v>0</v>
      </c>
      <c r="F90" s="53">
        <v>0</v>
      </c>
      <c r="G90" s="53">
        <f>F90/F87*100</f>
        <v>0</v>
      </c>
      <c r="H90" s="345"/>
    </row>
    <row r="91" spans="1:8" ht="15.75">
      <c r="A91" s="535"/>
      <c r="B91" s="493"/>
      <c r="C91" s="322" t="s">
        <v>70</v>
      </c>
      <c r="D91" s="53">
        <v>0</v>
      </c>
      <c r="E91" s="53">
        <f>D91/D87*100</f>
        <v>0</v>
      </c>
      <c r="F91" s="53">
        <v>0</v>
      </c>
      <c r="G91" s="53">
        <f>F91/F87*100</f>
        <v>0</v>
      </c>
      <c r="H91" s="369"/>
    </row>
    <row r="92" spans="1:8" ht="15.75">
      <c r="A92" s="509" t="s">
        <v>4</v>
      </c>
      <c r="B92" s="497" t="s">
        <v>276</v>
      </c>
      <c r="C92" s="354" t="s">
        <v>618</v>
      </c>
      <c r="D92" s="341">
        <v>1594347</v>
      </c>
      <c r="E92" s="341">
        <f>E93+E94+E95+E96</f>
        <v>100</v>
      </c>
      <c r="F92" s="341">
        <v>1521776.2</v>
      </c>
      <c r="G92" s="341">
        <f>G93+G94+G95+G96</f>
        <v>100.00000000000001</v>
      </c>
      <c r="H92" s="365">
        <v>-4.6</v>
      </c>
    </row>
    <row r="93" spans="1:8" ht="15.75">
      <c r="A93" s="509"/>
      <c r="B93" s="497"/>
      <c r="C93" s="176" t="s">
        <v>67</v>
      </c>
      <c r="D93" s="341">
        <v>662786</v>
      </c>
      <c r="E93" s="341">
        <f>D93/D92*100</f>
        <v>41.57100054128743</v>
      </c>
      <c r="F93" s="341">
        <v>619731.2</v>
      </c>
      <c r="G93" s="341">
        <f>F93/F92*100</f>
        <v>40.724201101318314</v>
      </c>
      <c r="H93" s="365">
        <v>-6.5</v>
      </c>
    </row>
    <row r="94" spans="1:8" ht="15.75">
      <c r="A94" s="509"/>
      <c r="B94" s="497"/>
      <c r="C94" s="176" t="s">
        <v>21</v>
      </c>
      <c r="D94" s="365">
        <v>1949</v>
      </c>
      <c r="E94" s="341">
        <f>D94/D92*100</f>
        <v>0.12224440476257678</v>
      </c>
      <c r="F94" s="365">
        <v>1949</v>
      </c>
      <c r="G94" s="341">
        <f>F94/F92*100</f>
        <v>0.1280740229739432</v>
      </c>
      <c r="H94" s="365">
        <v>0</v>
      </c>
    </row>
    <row r="95" spans="1:8" ht="15.75">
      <c r="A95" s="509"/>
      <c r="B95" s="497"/>
      <c r="C95" s="354" t="s">
        <v>68</v>
      </c>
      <c r="D95" s="341">
        <v>813775</v>
      </c>
      <c r="E95" s="341">
        <f>D95/D92*100</f>
        <v>51.04127269659616</v>
      </c>
      <c r="F95" s="341">
        <v>776272.8</v>
      </c>
      <c r="G95" s="341">
        <f>F95/F92*100</f>
        <v>51.01096994420074</v>
      </c>
      <c r="H95" s="365">
        <v>-4.6</v>
      </c>
    </row>
    <row r="96" spans="1:8" ht="15.75">
      <c r="A96" s="509"/>
      <c r="B96" s="497"/>
      <c r="C96" s="176" t="s">
        <v>70</v>
      </c>
      <c r="D96" s="341">
        <v>115837</v>
      </c>
      <c r="E96" s="341">
        <f>D96/D92*100</f>
        <v>7.265482357353825</v>
      </c>
      <c r="F96" s="341">
        <v>123823.2</v>
      </c>
      <c r="G96" s="341">
        <f>F96/F92*100</f>
        <v>8.136754931507012</v>
      </c>
      <c r="H96" s="365">
        <v>6.9</v>
      </c>
    </row>
    <row r="97" spans="1:8" ht="15.75">
      <c r="A97" s="441" t="s">
        <v>5</v>
      </c>
      <c r="B97" s="495" t="s">
        <v>86</v>
      </c>
      <c r="C97" s="342" t="s">
        <v>618</v>
      </c>
      <c r="D97" s="330">
        <v>584452</v>
      </c>
      <c r="E97" s="345">
        <f>E98+E99+E100+E101</f>
        <v>100</v>
      </c>
      <c r="F97" s="330">
        <v>554475.1</v>
      </c>
      <c r="G97" s="345">
        <f>G98+G99+G100+G101</f>
        <v>100</v>
      </c>
      <c r="H97" s="363">
        <f>F97/D97*100-100</f>
        <v>-5.129061069172494</v>
      </c>
    </row>
    <row r="98" spans="1:8" ht="15.75">
      <c r="A98" s="441"/>
      <c r="B98" s="495"/>
      <c r="C98" s="141" t="s">
        <v>67</v>
      </c>
      <c r="D98" s="364">
        <v>283870</v>
      </c>
      <c r="E98" s="345">
        <f>D98/D97*100</f>
        <v>48.57028464270804</v>
      </c>
      <c r="F98" s="364">
        <v>265425.4</v>
      </c>
      <c r="G98" s="345">
        <f>F98/F97*100</f>
        <v>47.869669891398196</v>
      </c>
      <c r="H98" s="363">
        <f aca="true" t="shared" si="0" ref="H98:H161">F98/D98*100-100</f>
        <v>-6.497551696198954</v>
      </c>
    </row>
    <row r="99" spans="1:8" ht="15.75">
      <c r="A99" s="441"/>
      <c r="B99" s="495"/>
      <c r="C99" s="141" t="s">
        <v>21</v>
      </c>
      <c r="D99" s="376">
        <v>0</v>
      </c>
      <c r="E99" s="345">
        <f>D99/D97*100</f>
        <v>0</v>
      </c>
      <c r="F99" s="376">
        <v>0</v>
      </c>
      <c r="G99" s="345">
        <f>F99/F97*100</f>
        <v>0</v>
      </c>
      <c r="H99" s="363"/>
    </row>
    <row r="100" spans="1:8" ht="15.75">
      <c r="A100" s="441"/>
      <c r="B100" s="495"/>
      <c r="C100" s="342" t="s">
        <v>68</v>
      </c>
      <c r="D100" s="364">
        <v>225208</v>
      </c>
      <c r="E100" s="345">
        <f>D100/D97*100</f>
        <v>38.53319006522349</v>
      </c>
      <c r="F100" s="364">
        <v>210165.2</v>
      </c>
      <c r="G100" s="345">
        <f>F100/F97*100</f>
        <v>37.90345139033295</v>
      </c>
      <c r="H100" s="363">
        <f t="shared" si="0"/>
        <v>-6.679514049234484</v>
      </c>
    </row>
    <row r="101" spans="1:8" ht="15.75">
      <c r="A101" s="441"/>
      <c r="B101" s="495"/>
      <c r="C101" s="141" t="s">
        <v>70</v>
      </c>
      <c r="D101" s="345">
        <v>75374</v>
      </c>
      <c r="E101" s="345">
        <f>D101/D97*100</f>
        <v>12.896525292068468</v>
      </c>
      <c r="F101" s="345">
        <v>78884.5</v>
      </c>
      <c r="G101" s="345">
        <f>F101/F97*100</f>
        <v>14.226878718268864</v>
      </c>
      <c r="H101" s="363">
        <f t="shared" si="0"/>
        <v>4.657441558096949</v>
      </c>
    </row>
    <row r="102" spans="1:8" ht="24.75" customHeight="1">
      <c r="A102" s="441">
        <v>1</v>
      </c>
      <c r="B102" s="492" t="s">
        <v>1569</v>
      </c>
      <c r="C102" s="7" t="s">
        <v>618</v>
      </c>
      <c r="D102" s="333">
        <v>224938</v>
      </c>
      <c r="E102" s="53">
        <f>E103+E104+E105+E106</f>
        <v>100</v>
      </c>
      <c r="F102" s="333">
        <v>208469.3</v>
      </c>
      <c r="G102" s="53">
        <f>G103+G104+G105+G106</f>
        <v>100</v>
      </c>
      <c r="H102" s="363">
        <f t="shared" si="0"/>
        <v>-7.321439685602257</v>
      </c>
    </row>
    <row r="103" spans="1:8" ht="21" customHeight="1">
      <c r="A103" s="441"/>
      <c r="B103" s="492"/>
      <c r="C103" s="8" t="s">
        <v>67</v>
      </c>
      <c r="D103" s="377">
        <v>0</v>
      </c>
      <c r="E103" s="53">
        <f>D103/D102*100</f>
        <v>0</v>
      </c>
      <c r="F103" s="377">
        <v>0</v>
      </c>
      <c r="G103" s="53">
        <f>F103/F102*100</f>
        <v>0</v>
      </c>
      <c r="H103" s="363"/>
    </row>
    <row r="104" spans="1:8" ht="21.75" customHeight="1">
      <c r="A104" s="441"/>
      <c r="B104" s="492"/>
      <c r="C104" s="8" t="s">
        <v>21</v>
      </c>
      <c r="D104" s="377">
        <v>0</v>
      </c>
      <c r="E104" s="53">
        <f>D104/D102*100</f>
        <v>0</v>
      </c>
      <c r="F104" s="377">
        <v>0</v>
      </c>
      <c r="G104" s="53">
        <f>F104/F102*100</f>
        <v>0</v>
      </c>
      <c r="H104" s="363"/>
    </row>
    <row r="105" spans="1:8" ht="19.5" customHeight="1">
      <c r="A105" s="441"/>
      <c r="B105" s="492"/>
      <c r="C105" s="7" t="s">
        <v>68</v>
      </c>
      <c r="D105" s="333">
        <v>224938</v>
      </c>
      <c r="E105" s="53">
        <f>D105/D102*100</f>
        <v>100</v>
      </c>
      <c r="F105" s="333">
        <v>208469.3</v>
      </c>
      <c r="G105" s="53">
        <f>F105/F102*100</f>
        <v>100</v>
      </c>
      <c r="H105" s="363">
        <f t="shared" si="0"/>
        <v>-7.321439685602257</v>
      </c>
    </row>
    <row r="106" spans="1:8" ht="23.25" customHeight="1">
      <c r="A106" s="441"/>
      <c r="B106" s="492"/>
      <c r="C106" s="8" t="s">
        <v>70</v>
      </c>
      <c r="D106" s="377">
        <v>0</v>
      </c>
      <c r="E106" s="53">
        <f>D106/D102*100</f>
        <v>0</v>
      </c>
      <c r="F106" s="377">
        <v>0</v>
      </c>
      <c r="G106" s="53">
        <f>F106/F102*100</f>
        <v>0</v>
      </c>
      <c r="H106" s="363"/>
    </row>
    <row r="107" spans="1:8" ht="21" customHeight="1">
      <c r="A107" s="441">
        <v>2</v>
      </c>
      <c r="B107" s="492" t="s">
        <v>1567</v>
      </c>
      <c r="C107" s="7" t="s">
        <v>618</v>
      </c>
      <c r="D107" s="333">
        <v>274741</v>
      </c>
      <c r="E107" s="53">
        <f>E108+E109+E110+E111</f>
        <v>100</v>
      </c>
      <c r="F107" s="333">
        <v>268526.7</v>
      </c>
      <c r="G107" s="53">
        <f>G108+G109+G110+G111</f>
        <v>100</v>
      </c>
      <c r="H107" s="363">
        <f t="shared" si="0"/>
        <v>-2.2618757302332</v>
      </c>
    </row>
    <row r="108" spans="1:8" ht="24.75" customHeight="1">
      <c r="A108" s="441"/>
      <c r="B108" s="492"/>
      <c r="C108" s="8" t="s">
        <v>67</v>
      </c>
      <c r="D108" s="333">
        <v>199367</v>
      </c>
      <c r="E108" s="53">
        <f>D108/D107*100</f>
        <v>72.56543435453754</v>
      </c>
      <c r="F108" s="333">
        <v>189642.2</v>
      </c>
      <c r="G108" s="53">
        <f>F108/F107*100</f>
        <v>70.62321921805169</v>
      </c>
      <c r="H108" s="363">
        <f t="shared" si="0"/>
        <v>-4.877838358404347</v>
      </c>
    </row>
    <row r="109" spans="1:8" ht="23.25" customHeight="1">
      <c r="A109" s="441"/>
      <c r="B109" s="492"/>
      <c r="C109" s="8" t="s">
        <v>21</v>
      </c>
      <c r="D109" s="377">
        <v>0</v>
      </c>
      <c r="E109" s="53">
        <f>D109/D107*100</f>
        <v>0</v>
      </c>
      <c r="F109" s="377">
        <v>0</v>
      </c>
      <c r="G109" s="53">
        <f>F109/F107*100</f>
        <v>0</v>
      </c>
      <c r="H109" s="363"/>
    </row>
    <row r="110" spans="1:8" ht="19.5" customHeight="1">
      <c r="A110" s="441"/>
      <c r="B110" s="492"/>
      <c r="C110" s="7" t="s">
        <v>68</v>
      </c>
      <c r="D110" s="377">
        <v>0</v>
      </c>
      <c r="E110" s="53">
        <f>D110/D107*100</f>
        <v>0</v>
      </c>
      <c r="F110" s="377">
        <v>0</v>
      </c>
      <c r="G110" s="53">
        <f>F110/F107*100</f>
        <v>0</v>
      </c>
      <c r="H110" s="363"/>
    </row>
    <row r="111" spans="1:8" ht="23.25" customHeight="1">
      <c r="A111" s="441"/>
      <c r="B111" s="492"/>
      <c r="C111" s="8" t="s">
        <v>70</v>
      </c>
      <c r="D111" s="333">
        <v>75374</v>
      </c>
      <c r="E111" s="53">
        <f>D111/D107*100</f>
        <v>27.434565645462456</v>
      </c>
      <c r="F111" s="333">
        <v>78884.5</v>
      </c>
      <c r="G111" s="53">
        <f>F111/F107*100</f>
        <v>29.376780781948312</v>
      </c>
      <c r="H111" s="363">
        <f t="shared" si="0"/>
        <v>4.657441558096949</v>
      </c>
    </row>
    <row r="112" spans="1:8" ht="19.5" customHeight="1">
      <c r="A112" s="441">
        <v>3</v>
      </c>
      <c r="B112" s="492" t="s">
        <v>1570</v>
      </c>
      <c r="C112" s="7" t="s">
        <v>618</v>
      </c>
      <c r="D112" s="333">
        <v>84247</v>
      </c>
      <c r="E112" s="53">
        <f>E113+E114+E115+E116</f>
        <v>100</v>
      </c>
      <c r="F112" s="333">
        <v>77217.6</v>
      </c>
      <c r="G112" s="53">
        <f>G113+G114+G115+G116</f>
        <v>100</v>
      </c>
      <c r="H112" s="363">
        <f t="shared" si="0"/>
        <v>-8.343798592234734</v>
      </c>
    </row>
    <row r="113" spans="1:8" ht="26.25" customHeight="1">
      <c r="A113" s="441"/>
      <c r="B113" s="492"/>
      <c r="C113" s="8" t="s">
        <v>67</v>
      </c>
      <c r="D113" s="333">
        <v>84247</v>
      </c>
      <c r="E113" s="53">
        <f>D113/D112*100</f>
        <v>100</v>
      </c>
      <c r="F113" s="333">
        <v>75652.6</v>
      </c>
      <c r="G113" s="53">
        <f>F113/F112*100</f>
        <v>97.97325998218022</v>
      </c>
      <c r="H113" s="363">
        <f t="shared" si="0"/>
        <v>-10.201431504979396</v>
      </c>
    </row>
    <row r="114" spans="1:8" ht="27.75" customHeight="1">
      <c r="A114" s="441"/>
      <c r="B114" s="492"/>
      <c r="C114" s="8" t="s">
        <v>21</v>
      </c>
      <c r="D114" s="377">
        <v>0</v>
      </c>
      <c r="E114" s="53">
        <f>D114/D112*100</f>
        <v>0</v>
      </c>
      <c r="F114" s="377">
        <v>0</v>
      </c>
      <c r="G114" s="53">
        <f>F114/F112*100</f>
        <v>0</v>
      </c>
      <c r="H114" s="363"/>
    </row>
    <row r="115" spans="1:8" ht="22.5" customHeight="1">
      <c r="A115" s="441"/>
      <c r="B115" s="492"/>
      <c r="C115" s="7" t="s">
        <v>68</v>
      </c>
      <c r="D115" s="377">
        <v>0</v>
      </c>
      <c r="E115" s="53">
        <f>D115/D112*100</f>
        <v>0</v>
      </c>
      <c r="F115" s="377">
        <v>1565</v>
      </c>
      <c r="G115" s="53">
        <f>F115/F112*100</f>
        <v>2.0267400178197716</v>
      </c>
      <c r="H115" s="363"/>
    </row>
    <row r="116" spans="1:8" ht="29.25" customHeight="1">
      <c r="A116" s="441"/>
      <c r="B116" s="492"/>
      <c r="C116" s="8" t="s">
        <v>70</v>
      </c>
      <c r="D116" s="377">
        <v>0</v>
      </c>
      <c r="E116" s="53">
        <f>D116/D112*100</f>
        <v>0</v>
      </c>
      <c r="F116" s="377">
        <v>0</v>
      </c>
      <c r="G116" s="53">
        <f>F116/F112*100</f>
        <v>0</v>
      </c>
      <c r="H116" s="363"/>
    </row>
    <row r="117" spans="1:8" ht="15.75">
      <c r="A117" s="441">
        <v>4</v>
      </c>
      <c r="B117" s="492" t="s">
        <v>1571</v>
      </c>
      <c r="C117" s="7" t="s">
        <v>618</v>
      </c>
      <c r="D117" s="333">
        <v>526</v>
      </c>
      <c r="E117" s="53">
        <f>E118+E119+E120+E121</f>
        <v>100</v>
      </c>
      <c r="F117" s="333">
        <v>261.5</v>
      </c>
      <c r="G117" s="53">
        <f>G118+G119+G120+G121</f>
        <v>100</v>
      </c>
      <c r="H117" s="363">
        <f t="shared" si="0"/>
        <v>-50.28517110266159</v>
      </c>
    </row>
    <row r="118" spans="1:8" ht="15.75">
      <c r="A118" s="441"/>
      <c r="B118" s="492"/>
      <c r="C118" s="8" t="s">
        <v>67</v>
      </c>
      <c r="D118" s="333">
        <v>256</v>
      </c>
      <c r="E118" s="53">
        <f>D118/D117*100</f>
        <v>48.669201520912544</v>
      </c>
      <c r="F118" s="333">
        <v>130.6</v>
      </c>
      <c r="G118" s="53">
        <f>F118/F117*100</f>
        <v>49.94263862332696</v>
      </c>
      <c r="H118" s="363">
        <f t="shared" si="0"/>
        <v>-48.984375</v>
      </c>
    </row>
    <row r="119" spans="1:8" ht="15.75">
      <c r="A119" s="441"/>
      <c r="B119" s="492"/>
      <c r="C119" s="8" t="s">
        <v>21</v>
      </c>
      <c r="D119" s="377">
        <v>0</v>
      </c>
      <c r="E119" s="53">
        <f>D119/D117*100</f>
        <v>0</v>
      </c>
      <c r="F119" s="377">
        <v>0</v>
      </c>
      <c r="G119" s="53">
        <f>F119/F117*100</f>
        <v>0</v>
      </c>
      <c r="H119" s="363"/>
    </row>
    <row r="120" spans="1:8" ht="15.75">
      <c r="A120" s="441"/>
      <c r="B120" s="492"/>
      <c r="C120" s="7" t="s">
        <v>68</v>
      </c>
      <c r="D120" s="333">
        <v>270</v>
      </c>
      <c r="E120" s="53">
        <f>D120/D117*100</f>
        <v>51.33079847908745</v>
      </c>
      <c r="F120" s="333">
        <v>130.9</v>
      </c>
      <c r="G120" s="53">
        <f>F120/F117*100</f>
        <v>50.057361376673036</v>
      </c>
      <c r="H120" s="363">
        <f t="shared" si="0"/>
        <v>-51.51851851851852</v>
      </c>
    </row>
    <row r="121" spans="1:8" ht="15.75">
      <c r="A121" s="441"/>
      <c r="B121" s="492"/>
      <c r="C121" s="8" t="s">
        <v>70</v>
      </c>
      <c r="D121" s="377">
        <v>0</v>
      </c>
      <c r="E121" s="53">
        <f>D121/D117*100</f>
        <v>0</v>
      </c>
      <c r="F121" s="377">
        <v>0</v>
      </c>
      <c r="G121" s="53">
        <f>F121/F117*100</f>
        <v>0</v>
      </c>
      <c r="H121" s="363"/>
    </row>
    <row r="122" spans="1:8" ht="15.75">
      <c r="A122" s="441" t="s">
        <v>5</v>
      </c>
      <c r="B122" s="495" t="s">
        <v>87</v>
      </c>
      <c r="C122" s="342" t="s">
        <v>618</v>
      </c>
      <c r="D122" s="364">
        <v>761521.1</v>
      </c>
      <c r="E122" s="330">
        <f>E123+E124+E125+E126</f>
        <v>100</v>
      </c>
      <c r="F122" s="364">
        <v>732922.6</v>
      </c>
      <c r="G122" s="330">
        <f>G123+G124+G125+G126</f>
        <v>100</v>
      </c>
      <c r="H122" s="363">
        <f t="shared" si="0"/>
        <v>-3.7554442023996444</v>
      </c>
    </row>
    <row r="123" spans="1:8" ht="15.75">
      <c r="A123" s="441"/>
      <c r="B123" s="495"/>
      <c r="C123" s="141" t="s">
        <v>67</v>
      </c>
      <c r="D123" s="376">
        <v>157057.1</v>
      </c>
      <c r="E123" s="330">
        <f>D123/D122*100</f>
        <v>20.624129784453775</v>
      </c>
      <c r="F123" s="376">
        <v>146644.5</v>
      </c>
      <c r="G123" s="330">
        <f>F123/F122*100</f>
        <v>20.00818367451079</v>
      </c>
      <c r="H123" s="363">
        <f t="shared" si="0"/>
        <v>-6.629818072535414</v>
      </c>
    </row>
    <row r="124" spans="1:8" ht="15.75">
      <c r="A124" s="441"/>
      <c r="B124" s="495"/>
      <c r="C124" s="141" t="s">
        <v>21</v>
      </c>
      <c r="D124" s="376">
        <v>1949</v>
      </c>
      <c r="E124" s="330">
        <f>D124/D122*100</f>
        <v>0.2559351277331646</v>
      </c>
      <c r="F124" s="376">
        <v>1949</v>
      </c>
      <c r="G124" s="330">
        <f>F124/F122*100</f>
        <v>0.26592166758126984</v>
      </c>
      <c r="H124" s="363">
        <f t="shared" si="0"/>
        <v>0</v>
      </c>
    </row>
    <row r="125" spans="1:8" ht="15.75">
      <c r="A125" s="441"/>
      <c r="B125" s="495"/>
      <c r="C125" s="342" t="s">
        <v>68</v>
      </c>
      <c r="D125" s="364">
        <v>575921</v>
      </c>
      <c r="E125" s="330">
        <f>D125/D122*100</f>
        <v>75.62771405808716</v>
      </c>
      <c r="F125" s="364">
        <v>553711.6</v>
      </c>
      <c r="G125" s="330">
        <f>F125/F122*100</f>
        <v>75.5484412678774</v>
      </c>
      <c r="H125" s="363">
        <f t="shared" si="0"/>
        <v>-3.8563275171421054</v>
      </c>
    </row>
    <row r="126" spans="1:8" ht="15.75">
      <c r="A126" s="441"/>
      <c r="B126" s="495"/>
      <c r="C126" s="141" t="s">
        <v>70</v>
      </c>
      <c r="D126" s="376">
        <v>26594</v>
      </c>
      <c r="E126" s="345">
        <f>D126/D122*100</f>
        <v>3.4922210297258998</v>
      </c>
      <c r="F126" s="376">
        <v>30617.5</v>
      </c>
      <c r="G126" s="345">
        <f>F126/F122*100</f>
        <v>4.177453390030544</v>
      </c>
      <c r="H126" s="363">
        <f t="shared" si="0"/>
        <v>15.129352485523057</v>
      </c>
    </row>
    <row r="127" spans="1:8" ht="21" customHeight="1">
      <c r="A127" s="441">
        <v>1</v>
      </c>
      <c r="B127" s="492" t="s">
        <v>1572</v>
      </c>
      <c r="C127" s="7" t="s">
        <v>618</v>
      </c>
      <c r="D127" s="333">
        <v>567431</v>
      </c>
      <c r="E127" s="53">
        <f>E128+E129+E130+E131</f>
        <v>100</v>
      </c>
      <c r="F127" s="333">
        <v>545283.8</v>
      </c>
      <c r="G127" s="53">
        <f>G128+G129+G130+G131</f>
        <v>100</v>
      </c>
      <c r="H127" s="363">
        <f t="shared" si="0"/>
        <v>-3.9030648660365586</v>
      </c>
    </row>
    <row r="128" spans="1:8" ht="20.25" customHeight="1">
      <c r="A128" s="441"/>
      <c r="B128" s="492"/>
      <c r="C128" s="8" t="s">
        <v>67</v>
      </c>
      <c r="D128" s="333">
        <v>0</v>
      </c>
      <c r="E128" s="53">
        <f>D128/D127*100</f>
        <v>0</v>
      </c>
      <c r="F128" s="333">
        <v>0</v>
      </c>
      <c r="G128" s="53">
        <f>F128/F127*100</f>
        <v>0</v>
      </c>
      <c r="H128" s="363"/>
    </row>
    <row r="129" spans="1:8" ht="21.75" customHeight="1">
      <c r="A129" s="441"/>
      <c r="B129" s="492"/>
      <c r="C129" s="8" t="s">
        <v>21</v>
      </c>
      <c r="D129" s="377">
        <v>0</v>
      </c>
      <c r="E129" s="53">
        <f>D129/D127*100</f>
        <v>0</v>
      </c>
      <c r="F129" s="377">
        <v>0</v>
      </c>
      <c r="G129" s="53">
        <f>F129/F127*100</f>
        <v>0</v>
      </c>
      <c r="H129" s="363"/>
    </row>
    <row r="130" spans="1:8" ht="24.75" customHeight="1">
      <c r="A130" s="441"/>
      <c r="B130" s="492"/>
      <c r="C130" s="7" t="s">
        <v>68</v>
      </c>
      <c r="D130" s="377">
        <v>567431</v>
      </c>
      <c r="E130" s="53">
        <f>D130/D127*100</f>
        <v>100</v>
      </c>
      <c r="F130" s="377">
        <v>545283.8</v>
      </c>
      <c r="G130" s="53">
        <f>F130/F127*100</f>
        <v>100</v>
      </c>
      <c r="H130" s="363">
        <f t="shared" si="0"/>
        <v>-3.9030648660365586</v>
      </c>
    </row>
    <row r="131" spans="1:8" ht="15.75">
      <c r="A131" s="441"/>
      <c r="B131" s="492"/>
      <c r="C131" s="8" t="s">
        <v>70</v>
      </c>
      <c r="D131" s="333">
        <v>0</v>
      </c>
      <c r="E131" s="53">
        <f>D131/D127*100</f>
        <v>0</v>
      </c>
      <c r="F131" s="333">
        <v>0</v>
      </c>
      <c r="G131" s="53">
        <f>F131/F127*100</f>
        <v>0</v>
      </c>
      <c r="H131" s="363"/>
    </row>
    <row r="132" spans="1:8" ht="27" customHeight="1">
      <c r="A132" s="441">
        <v>2</v>
      </c>
      <c r="B132" s="492" t="s">
        <v>1573</v>
      </c>
      <c r="C132" s="7" t="s">
        <v>618</v>
      </c>
      <c r="D132" s="333">
        <v>100236</v>
      </c>
      <c r="E132" s="53">
        <f>E133+E134+E135+E136</f>
        <v>99.99999999999999</v>
      </c>
      <c r="F132" s="333">
        <v>94079.2</v>
      </c>
      <c r="G132" s="53">
        <f>G133+G134+G135+G136</f>
        <v>100</v>
      </c>
      <c r="H132" s="363">
        <f t="shared" si="0"/>
        <v>-6.142304162177268</v>
      </c>
    </row>
    <row r="133" spans="1:8" ht="29.25" customHeight="1">
      <c r="A133" s="441"/>
      <c r="B133" s="492"/>
      <c r="C133" s="8" t="s">
        <v>67</v>
      </c>
      <c r="D133" s="333">
        <v>91625</v>
      </c>
      <c r="E133" s="53">
        <f>D133/D132*100</f>
        <v>91.40927411309309</v>
      </c>
      <c r="F133" s="333">
        <v>83220.3</v>
      </c>
      <c r="G133" s="53">
        <f>F133/F132*100</f>
        <v>88.45770372197043</v>
      </c>
      <c r="H133" s="363">
        <f t="shared" si="0"/>
        <v>-9.17293315143246</v>
      </c>
    </row>
    <row r="134" spans="1:8" ht="25.5" customHeight="1">
      <c r="A134" s="441"/>
      <c r="B134" s="492"/>
      <c r="C134" s="8" t="s">
        <v>21</v>
      </c>
      <c r="D134" s="377">
        <v>0</v>
      </c>
      <c r="E134" s="53">
        <f>D134/D132*100</f>
        <v>0</v>
      </c>
      <c r="F134" s="377">
        <v>0</v>
      </c>
      <c r="G134" s="53">
        <f>F134/F132*100</f>
        <v>0</v>
      </c>
      <c r="H134" s="363"/>
    </row>
    <row r="135" spans="1:8" ht="25.5" customHeight="1">
      <c r="A135" s="441"/>
      <c r="B135" s="492"/>
      <c r="C135" s="7" t="s">
        <v>68</v>
      </c>
      <c r="D135" s="377">
        <v>0</v>
      </c>
      <c r="E135" s="53">
        <f>D135/D132*100</f>
        <v>0</v>
      </c>
      <c r="F135" s="377">
        <v>0</v>
      </c>
      <c r="G135" s="53">
        <f>F135/F132*100</f>
        <v>0</v>
      </c>
      <c r="H135" s="363"/>
    </row>
    <row r="136" spans="1:8" ht="38.25" customHeight="1">
      <c r="A136" s="441"/>
      <c r="B136" s="492"/>
      <c r="C136" s="8" t="s">
        <v>70</v>
      </c>
      <c r="D136" s="377">
        <v>8611</v>
      </c>
      <c r="E136" s="53">
        <f>D136/D132*100</f>
        <v>8.590725886906899</v>
      </c>
      <c r="F136" s="377">
        <v>10858.9</v>
      </c>
      <c r="G136" s="53">
        <f>F136/F132*100</f>
        <v>11.542296278029575</v>
      </c>
      <c r="H136" s="363">
        <f t="shared" si="0"/>
        <v>26.104981999767745</v>
      </c>
    </row>
    <row r="137" spans="1:9" ht="33" customHeight="1">
      <c r="A137" s="441">
        <v>3</v>
      </c>
      <c r="B137" s="492" t="s">
        <v>1574</v>
      </c>
      <c r="C137" s="7" t="s">
        <v>618</v>
      </c>
      <c r="D137" s="377">
        <v>2958.1</v>
      </c>
      <c r="E137" s="53">
        <f>E138+E139+E140+E141</f>
        <v>100</v>
      </c>
      <c r="F137" s="377">
        <v>2327.6</v>
      </c>
      <c r="G137" s="53">
        <f>G138+G139+G140+G141</f>
        <v>100</v>
      </c>
      <c r="H137" s="363">
        <f t="shared" si="0"/>
        <v>-21.31435718873601</v>
      </c>
      <c r="I137" s="1"/>
    </row>
    <row r="138" spans="1:9" ht="29.25" customHeight="1">
      <c r="A138" s="441"/>
      <c r="B138" s="492"/>
      <c r="C138" s="8" t="s">
        <v>67</v>
      </c>
      <c r="D138" s="377">
        <v>2958.1</v>
      </c>
      <c r="E138" s="53">
        <f>D138/D137*100</f>
        <v>100</v>
      </c>
      <c r="F138" s="377">
        <v>2327.6</v>
      </c>
      <c r="G138" s="53">
        <f>F138/F137*100</f>
        <v>100</v>
      </c>
      <c r="H138" s="363">
        <f t="shared" si="0"/>
        <v>-21.31435718873601</v>
      </c>
      <c r="I138" s="1"/>
    </row>
    <row r="139" spans="1:9" ht="32.25" customHeight="1">
      <c r="A139" s="441"/>
      <c r="B139" s="492"/>
      <c r="C139" s="8" t="s">
        <v>21</v>
      </c>
      <c r="D139" s="377">
        <v>0</v>
      </c>
      <c r="E139" s="53">
        <f>D139/D137*100</f>
        <v>0</v>
      </c>
      <c r="F139" s="377">
        <v>0</v>
      </c>
      <c r="G139" s="53">
        <f>F139/F137*100</f>
        <v>0</v>
      </c>
      <c r="H139" s="363"/>
      <c r="I139" s="1"/>
    </row>
    <row r="140" spans="1:9" ht="24" customHeight="1">
      <c r="A140" s="441"/>
      <c r="B140" s="492"/>
      <c r="C140" s="7" t="s">
        <v>68</v>
      </c>
      <c r="D140" s="377">
        <v>0</v>
      </c>
      <c r="E140" s="53">
        <f>D140/D137*100</f>
        <v>0</v>
      </c>
      <c r="F140" s="377">
        <v>0</v>
      </c>
      <c r="G140" s="53">
        <f>F140/F137*100</f>
        <v>0</v>
      </c>
      <c r="H140" s="363"/>
      <c r="I140" s="1"/>
    </row>
    <row r="141" spans="1:9" ht="38.25" customHeight="1">
      <c r="A141" s="441"/>
      <c r="B141" s="492"/>
      <c r="C141" s="8" t="s">
        <v>70</v>
      </c>
      <c r="D141" s="377">
        <v>0</v>
      </c>
      <c r="E141" s="53">
        <f>D141/D137*100</f>
        <v>0</v>
      </c>
      <c r="F141" s="377">
        <v>0</v>
      </c>
      <c r="G141" s="53">
        <f>F141/F137*100</f>
        <v>0</v>
      </c>
      <c r="H141" s="363"/>
      <c r="I141" s="1"/>
    </row>
    <row r="142" spans="1:9" ht="15.75">
      <c r="A142" s="534" t="s">
        <v>240</v>
      </c>
      <c r="B142" s="416" t="s">
        <v>1575</v>
      </c>
      <c r="C142" s="85" t="s">
        <v>618</v>
      </c>
      <c r="D142" s="377">
        <v>1800</v>
      </c>
      <c r="E142" s="53">
        <f>E143+E144+E145+E146</f>
        <v>100</v>
      </c>
      <c r="F142" s="377">
        <v>4451</v>
      </c>
      <c r="G142" s="53">
        <f>G143+G144+G145+G146</f>
        <v>100</v>
      </c>
      <c r="H142" s="363">
        <f t="shared" si="0"/>
        <v>147.2777777777778</v>
      </c>
      <c r="I142" s="1"/>
    </row>
    <row r="143" spans="1:9" ht="15.75">
      <c r="A143" s="534"/>
      <c r="B143" s="416"/>
      <c r="C143" s="8" t="s">
        <v>67</v>
      </c>
      <c r="D143" s="377">
        <v>1800</v>
      </c>
      <c r="E143" s="53">
        <f>D143/D142*100</f>
        <v>100</v>
      </c>
      <c r="F143" s="377">
        <v>4451</v>
      </c>
      <c r="G143" s="53">
        <f>F143/F142*100</f>
        <v>100</v>
      </c>
      <c r="H143" s="363">
        <f t="shared" si="0"/>
        <v>147.2777777777778</v>
      </c>
      <c r="I143" s="1"/>
    </row>
    <row r="144" spans="1:9" ht="15.75">
      <c r="A144" s="534"/>
      <c r="B144" s="416"/>
      <c r="C144" s="8" t="s">
        <v>21</v>
      </c>
      <c r="D144" s="377">
        <v>0</v>
      </c>
      <c r="E144" s="53">
        <f>D144/D142*100</f>
        <v>0</v>
      </c>
      <c r="F144" s="377">
        <v>0</v>
      </c>
      <c r="G144" s="53">
        <f>F144/F142*100</f>
        <v>0</v>
      </c>
      <c r="H144" s="363"/>
      <c r="I144" s="1"/>
    </row>
    <row r="145" spans="1:9" ht="15.75">
      <c r="A145" s="534"/>
      <c r="B145" s="416"/>
      <c r="C145" s="7" t="s">
        <v>68</v>
      </c>
      <c r="D145" s="377">
        <v>0</v>
      </c>
      <c r="E145" s="53">
        <f>D145/D142*100</f>
        <v>0</v>
      </c>
      <c r="F145" s="377">
        <v>0</v>
      </c>
      <c r="G145" s="53">
        <f>F145/F142*100</f>
        <v>0</v>
      </c>
      <c r="H145" s="363"/>
      <c r="I145" s="1"/>
    </row>
    <row r="146" spans="1:9" ht="15.75">
      <c r="A146" s="534"/>
      <c r="B146" s="416"/>
      <c r="C146" s="8" t="s">
        <v>70</v>
      </c>
      <c r="D146" s="377">
        <v>0</v>
      </c>
      <c r="E146" s="53">
        <f>D146/D142*100</f>
        <v>0</v>
      </c>
      <c r="F146" s="377">
        <v>0</v>
      </c>
      <c r="G146" s="53">
        <f>F146/F142*100</f>
        <v>0</v>
      </c>
      <c r="H146" s="363"/>
      <c r="I146" s="1"/>
    </row>
    <row r="147" spans="1:9" ht="15.75">
      <c r="A147" s="534" t="s">
        <v>251</v>
      </c>
      <c r="B147" s="416" t="s">
        <v>1576</v>
      </c>
      <c r="C147" s="85" t="s">
        <v>618</v>
      </c>
      <c r="D147" s="333">
        <v>1949</v>
      </c>
      <c r="E147" s="53">
        <f>E148+E149+E150+E151</f>
        <v>100</v>
      </c>
      <c r="F147" s="333">
        <v>1949</v>
      </c>
      <c r="G147" s="53">
        <f>G148+G149+G150+G151</f>
        <v>100</v>
      </c>
      <c r="H147" s="363">
        <f t="shared" si="0"/>
        <v>0</v>
      </c>
      <c r="I147" s="1"/>
    </row>
    <row r="148" spans="1:9" ht="15.75">
      <c r="A148" s="534"/>
      <c r="B148" s="416"/>
      <c r="C148" s="8" t="s">
        <v>67</v>
      </c>
      <c r="D148" s="333">
        <v>0</v>
      </c>
      <c r="E148" s="53">
        <f>D148/D147*100</f>
        <v>0</v>
      </c>
      <c r="F148" s="333">
        <v>0</v>
      </c>
      <c r="G148" s="53">
        <f>F148/F147*100</f>
        <v>0</v>
      </c>
      <c r="H148" s="363"/>
      <c r="I148" s="1"/>
    </row>
    <row r="149" spans="1:9" ht="15.75">
      <c r="A149" s="534"/>
      <c r="B149" s="416"/>
      <c r="C149" s="8" t="s">
        <v>21</v>
      </c>
      <c r="D149" s="377">
        <v>1949</v>
      </c>
      <c r="E149" s="53">
        <f>D149/D147*100</f>
        <v>100</v>
      </c>
      <c r="F149" s="377">
        <v>1949</v>
      </c>
      <c r="G149" s="53">
        <f>F149/F147*100</f>
        <v>100</v>
      </c>
      <c r="H149" s="363">
        <f t="shared" si="0"/>
        <v>0</v>
      </c>
      <c r="I149" s="1"/>
    </row>
    <row r="150" spans="1:9" ht="15.75">
      <c r="A150" s="534"/>
      <c r="B150" s="416"/>
      <c r="C150" s="7" t="s">
        <v>68</v>
      </c>
      <c r="D150" s="377">
        <v>0</v>
      </c>
      <c r="E150" s="53">
        <f>D150/D147*100</f>
        <v>0</v>
      </c>
      <c r="F150" s="377">
        <v>0</v>
      </c>
      <c r="G150" s="53">
        <f>F150/F147*100</f>
        <v>0</v>
      </c>
      <c r="H150" s="363"/>
      <c r="I150" s="1"/>
    </row>
    <row r="151" spans="1:9" ht="15.75">
      <c r="A151" s="534"/>
      <c r="B151" s="416"/>
      <c r="C151" s="8" t="s">
        <v>70</v>
      </c>
      <c r="D151" s="377">
        <v>0</v>
      </c>
      <c r="E151" s="53">
        <f>D151/D147*100</f>
        <v>0</v>
      </c>
      <c r="F151" s="377">
        <v>0</v>
      </c>
      <c r="G151" s="53">
        <f>F151/F147*100</f>
        <v>0</v>
      </c>
      <c r="H151" s="363"/>
      <c r="I151" s="1"/>
    </row>
    <row r="152" spans="1:8" ht="15.75" customHeight="1">
      <c r="A152" s="534" t="s">
        <v>239</v>
      </c>
      <c r="B152" s="416" t="s">
        <v>1577</v>
      </c>
      <c r="C152" s="85" t="s">
        <v>618</v>
      </c>
      <c r="D152" s="333">
        <v>1638</v>
      </c>
      <c r="E152" s="53">
        <f>E153+E154+E155+E156</f>
        <v>100</v>
      </c>
      <c r="F152" s="333">
        <v>1638</v>
      </c>
      <c r="G152" s="53">
        <f>G153+G154+G155+G156</f>
        <v>100</v>
      </c>
      <c r="H152" s="363">
        <f t="shared" si="0"/>
        <v>0</v>
      </c>
    </row>
    <row r="153" spans="1:8" ht="15.75">
      <c r="A153" s="534"/>
      <c r="B153" s="416"/>
      <c r="C153" s="8" t="s">
        <v>67</v>
      </c>
      <c r="D153" s="333">
        <v>0</v>
      </c>
      <c r="E153" s="53">
        <f>D153/D152*100</f>
        <v>0</v>
      </c>
      <c r="F153" s="333">
        <v>0</v>
      </c>
      <c r="G153" s="53">
        <f>F153/F152*100</f>
        <v>0</v>
      </c>
      <c r="H153" s="363"/>
    </row>
    <row r="154" spans="1:8" ht="15.75">
      <c r="A154" s="534"/>
      <c r="B154" s="416"/>
      <c r="C154" s="8" t="s">
        <v>21</v>
      </c>
      <c r="D154" s="333">
        <v>0</v>
      </c>
      <c r="E154" s="53">
        <f>D154/D152*100</f>
        <v>0</v>
      </c>
      <c r="F154" s="333">
        <v>0</v>
      </c>
      <c r="G154" s="53">
        <f>F154/F152*100</f>
        <v>0</v>
      </c>
      <c r="H154" s="363"/>
    </row>
    <row r="155" spans="1:8" ht="15.75">
      <c r="A155" s="534"/>
      <c r="B155" s="416"/>
      <c r="C155" s="7" t="s">
        <v>68</v>
      </c>
      <c r="D155" s="333">
        <v>1638</v>
      </c>
      <c r="E155" s="53">
        <f>D155/D152*100</f>
        <v>100</v>
      </c>
      <c r="F155" s="333">
        <v>1638</v>
      </c>
      <c r="G155" s="53">
        <f>F155/F152*100</f>
        <v>100</v>
      </c>
      <c r="H155" s="363"/>
    </row>
    <row r="156" spans="1:8" ht="15.75">
      <c r="A156" s="534"/>
      <c r="B156" s="416"/>
      <c r="C156" s="8" t="s">
        <v>70</v>
      </c>
      <c r="D156" s="377">
        <v>0</v>
      </c>
      <c r="E156" s="53">
        <f>D156/D152*100</f>
        <v>0</v>
      </c>
      <c r="F156" s="377">
        <v>0</v>
      </c>
      <c r="G156" s="53">
        <f>F156/F152*100</f>
        <v>0</v>
      </c>
      <c r="H156" s="363"/>
    </row>
    <row r="157" spans="1:8" ht="15.75">
      <c r="A157" s="441">
        <v>7</v>
      </c>
      <c r="B157" s="492" t="s">
        <v>1578</v>
      </c>
      <c r="C157" s="85" t="s">
        <v>618</v>
      </c>
      <c r="D157" s="333">
        <v>78557</v>
      </c>
      <c r="E157" s="53">
        <f>E158+E159+E160+E161</f>
        <v>100</v>
      </c>
      <c r="F157" s="333">
        <v>76292.7</v>
      </c>
      <c r="G157" s="53">
        <f>G158+G159+G160+G161</f>
        <v>100</v>
      </c>
      <c r="H157" s="363">
        <f t="shared" si="0"/>
        <v>-2.8823656707868253</v>
      </c>
    </row>
    <row r="158" spans="1:8" ht="15.75">
      <c r="A158" s="441"/>
      <c r="B158" s="492"/>
      <c r="C158" s="8" t="s">
        <v>67</v>
      </c>
      <c r="D158" s="377">
        <v>60574</v>
      </c>
      <c r="E158" s="53">
        <f>D158/D157*100</f>
        <v>77.10834171366014</v>
      </c>
      <c r="F158" s="377">
        <v>56534.1</v>
      </c>
      <c r="G158" s="53">
        <f>F158/F157*100</f>
        <v>74.10158507956855</v>
      </c>
      <c r="H158" s="363">
        <f t="shared" si="0"/>
        <v>-6.669363093076242</v>
      </c>
    </row>
    <row r="159" spans="1:8" ht="15.75">
      <c r="A159" s="441"/>
      <c r="B159" s="492"/>
      <c r="C159" s="8" t="s">
        <v>21</v>
      </c>
      <c r="D159" s="377">
        <v>0</v>
      </c>
      <c r="E159" s="53">
        <f>D159/D157*100</f>
        <v>0</v>
      </c>
      <c r="F159" s="377">
        <v>0</v>
      </c>
      <c r="G159" s="53">
        <f>F159/F157*100</f>
        <v>0</v>
      </c>
      <c r="H159" s="363"/>
    </row>
    <row r="160" spans="1:8" ht="15.75">
      <c r="A160" s="441"/>
      <c r="B160" s="492"/>
      <c r="C160" s="7" t="s">
        <v>68</v>
      </c>
      <c r="D160" s="333">
        <v>0</v>
      </c>
      <c r="E160" s="53">
        <f>D160/D157*100</f>
        <v>0</v>
      </c>
      <c r="F160" s="333">
        <v>0</v>
      </c>
      <c r="G160" s="53">
        <f>F160/F157*100</f>
        <v>0</v>
      </c>
      <c r="H160" s="363"/>
    </row>
    <row r="161" spans="1:8" ht="15.75">
      <c r="A161" s="441"/>
      <c r="B161" s="492"/>
      <c r="C161" s="8" t="s">
        <v>70</v>
      </c>
      <c r="D161" s="377">
        <v>17983</v>
      </c>
      <c r="E161" s="53">
        <f>D161/D157*100</f>
        <v>22.891658286339855</v>
      </c>
      <c r="F161" s="377">
        <v>19758.6</v>
      </c>
      <c r="G161" s="53">
        <f>F161/F157*100</f>
        <v>25.898414920431446</v>
      </c>
      <c r="H161" s="363">
        <f t="shared" si="0"/>
        <v>9.873769671356271</v>
      </c>
    </row>
    <row r="162" spans="1:8" ht="15.75">
      <c r="A162" s="441">
        <v>8</v>
      </c>
      <c r="B162" s="492" t="s">
        <v>1579</v>
      </c>
      <c r="C162" s="85" t="s">
        <v>618</v>
      </c>
      <c r="D162" s="333">
        <v>100</v>
      </c>
      <c r="E162" s="53">
        <f>E163+E164+E165+E166</f>
        <v>100</v>
      </c>
      <c r="F162" s="333">
        <v>111.5</v>
      </c>
      <c r="G162" s="53">
        <f>G163+G164+G165+G166</f>
        <v>100</v>
      </c>
      <c r="H162" s="363">
        <f>F162/D162*100-100</f>
        <v>11.5</v>
      </c>
    </row>
    <row r="163" spans="1:8" ht="15.75">
      <c r="A163" s="441"/>
      <c r="B163" s="492"/>
      <c r="C163" s="8" t="s">
        <v>67</v>
      </c>
      <c r="D163" s="333">
        <v>100</v>
      </c>
      <c r="E163" s="53">
        <f>D163/D162*100</f>
        <v>100</v>
      </c>
      <c r="F163" s="333">
        <v>111.5</v>
      </c>
      <c r="G163" s="53">
        <f>F163/F162*100</f>
        <v>100</v>
      </c>
      <c r="H163" s="363">
        <f>F163/D163*100-100</f>
        <v>11.5</v>
      </c>
    </row>
    <row r="164" spans="1:8" ht="15.75">
      <c r="A164" s="441"/>
      <c r="B164" s="492"/>
      <c r="C164" s="8" t="s">
        <v>21</v>
      </c>
      <c r="D164" s="377">
        <v>0</v>
      </c>
      <c r="E164" s="53">
        <f>D164/D162*100</f>
        <v>0</v>
      </c>
      <c r="F164" s="377">
        <v>0</v>
      </c>
      <c r="G164" s="53">
        <f>F164/F162*100</f>
        <v>0</v>
      </c>
      <c r="H164" s="363"/>
    </row>
    <row r="165" spans="1:8" ht="15.75">
      <c r="A165" s="441"/>
      <c r="B165" s="492"/>
      <c r="C165" s="7" t="s">
        <v>68</v>
      </c>
      <c r="D165" s="377">
        <v>0</v>
      </c>
      <c r="E165" s="53">
        <f>D165/D162*100</f>
        <v>0</v>
      </c>
      <c r="F165" s="377">
        <v>0</v>
      </c>
      <c r="G165" s="53">
        <f>F165/F162*100</f>
        <v>0</v>
      </c>
      <c r="H165" s="363"/>
    </row>
    <row r="166" spans="1:8" ht="15.75">
      <c r="A166" s="441"/>
      <c r="B166" s="492"/>
      <c r="C166" s="8" t="s">
        <v>70</v>
      </c>
      <c r="D166" s="377">
        <v>0</v>
      </c>
      <c r="E166" s="53">
        <f>D166/D162*100</f>
        <v>0</v>
      </c>
      <c r="F166" s="377">
        <v>0</v>
      </c>
      <c r="G166" s="53">
        <f>F166/F162*100</f>
        <v>0</v>
      </c>
      <c r="H166" s="363"/>
    </row>
    <row r="167" spans="1:8" ht="15.75">
      <c r="A167" s="441">
        <v>9</v>
      </c>
      <c r="B167" s="492" t="s">
        <v>1580</v>
      </c>
      <c r="C167" s="85" t="s">
        <v>618</v>
      </c>
      <c r="D167" s="333">
        <v>6852</v>
      </c>
      <c r="E167" s="53">
        <f>E168+E169+E170+E171</f>
        <v>100</v>
      </c>
      <c r="F167" s="333">
        <v>6789.8</v>
      </c>
      <c r="G167" s="53">
        <f>G168+G169+G170+G171</f>
        <v>100</v>
      </c>
      <c r="H167" s="363">
        <f>F167/D167*100-100</f>
        <v>-0.9077641564506678</v>
      </c>
    </row>
    <row r="168" spans="1:8" ht="15.75">
      <c r="A168" s="441"/>
      <c r="B168" s="492"/>
      <c r="C168" s="8" t="s">
        <v>67</v>
      </c>
      <c r="D168" s="333">
        <v>0</v>
      </c>
      <c r="E168" s="53">
        <f>D168/D167*100</f>
        <v>0</v>
      </c>
      <c r="F168" s="333">
        <v>0</v>
      </c>
      <c r="G168" s="53">
        <f>F168/F167*100</f>
        <v>0</v>
      </c>
      <c r="H168" s="363"/>
    </row>
    <row r="169" spans="1:8" ht="15.75">
      <c r="A169" s="441"/>
      <c r="B169" s="492"/>
      <c r="C169" s="8" t="s">
        <v>21</v>
      </c>
      <c r="D169" s="377">
        <v>0</v>
      </c>
      <c r="E169" s="53">
        <f>D169/D167*100</f>
        <v>0</v>
      </c>
      <c r="F169" s="377">
        <v>0</v>
      </c>
      <c r="G169" s="53">
        <f>F169/F167*100</f>
        <v>0</v>
      </c>
      <c r="H169" s="363"/>
    </row>
    <row r="170" spans="1:8" ht="15.75">
      <c r="A170" s="441"/>
      <c r="B170" s="492"/>
      <c r="C170" s="7" t="s">
        <v>68</v>
      </c>
      <c r="D170" s="377">
        <v>6852</v>
      </c>
      <c r="E170" s="53">
        <f>D170/D167*100</f>
        <v>100</v>
      </c>
      <c r="F170" s="377">
        <v>6789.8</v>
      </c>
      <c r="G170" s="53">
        <f>F170/F167*100</f>
        <v>100</v>
      </c>
      <c r="H170" s="363">
        <f>F170/D170*100-100</f>
        <v>-0.9077641564506678</v>
      </c>
    </row>
    <row r="171" spans="1:8" ht="15.75">
      <c r="A171" s="441"/>
      <c r="B171" s="492"/>
      <c r="C171" s="8" t="s">
        <v>70</v>
      </c>
      <c r="D171" s="333">
        <v>0</v>
      </c>
      <c r="E171" s="53">
        <f>D171/D167*100</f>
        <v>0</v>
      </c>
      <c r="F171" s="333">
        <v>0</v>
      </c>
      <c r="G171" s="53">
        <f>F171/F167*100</f>
        <v>0</v>
      </c>
      <c r="H171" s="363"/>
    </row>
    <row r="172" spans="1:8" ht="15.75">
      <c r="A172" s="441" t="s">
        <v>125</v>
      </c>
      <c r="B172" s="495" t="s">
        <v>89</v>
      </c>
      <c r="C172" s="342" t="s">
        <v>618</v>
      </c>
      <c r="D172" s="364">
        <v>131304</v>
      </c>
      <c r="E172" s="330">
        <f>E173+E174+E175+E176</f>
        <v>99.99999999999999</v>
      </c>
      <c r="F172" s="364">
        <v>123038.3</v>
      </c>
      <c r="G172" s="330">
        <f>G173+G174+G175+G176</f>
        <v>100</v>
      </c>
      <c r="H172" s="363">
        <f>F172/D172*100-100</f>
        <v>-6.295086212148902</v>
      </c>
    </row>
    <row r="173" spans="1:8" ht="15.75">
      <c r="A173" s="441"/>
      <c r="B173" s="495"/>
      <c r="C173" s="141" t="s">
        <v>67</v>
      </c>
      <c r="D173" s="364">
        <v>128974</v>
      </c>
      <c r="E173" s="330">
        <f>D173/D172*100</f>
        <v>98.22549198805824</v>
      </c>
      <c r="F173" s="364">
        <v>120810.3</v>
      </c>
      <c r="G173" s="330">
        <f>F173/F172*100</f>
        <v>98.1891817425956</v>
      </c>
      <c r="H173" s="363">
        <f>F173/D173*100-100</f>
        <v>-6.329725371004997</v>
      </c>
    </row>
    <row r="174" spans="1:8" ht="15.75">
      <c r="A174" s="441"/>
      <c r="B174" s="495"/>
      <c r="C174" s="141" t="s">
        <v>21</v>
      </c>
      <c r="D174" s="376">
        <v>0</v>
      </c>
      <c r="E174" s="330">
        <f>D174/D172*100</f>
        <v>0</v>
      </c>
      <c r="F174" s="376">
        <v>0</v>
      </c>
      <c r="G174" s="330">
        <f>F174/F172*100</f>
        <v>0</v>
      </c>
      <c r="H174" s="363"/>
    </row>
    <row r="175" spans="1:8" ht="15.75">
      <c r="A175" s="441"/>
      <c r="B175" s="495"/>
      <c r="C175" s="342" t="s">
        <v>68</v>
      </c>
      <c r="D175" s="376">
        <v>0</v>
      </c>
      <c r="E175" s="330">
        <f>D175/D172*100</f>
        <v>0</v>
      </c>
      <c r="F175" s="376">
        <v>0</v>
      </c>
      <c r="G175" s="330">
        <f>F175/F172*100</f>
        <v>0</v>
      </c>
      <c r="H175" s="363"/>
    </row>
    <row r="176" spans="1:8" ht="15.75">
      <c r="A176" s="441"/>
      <c r="B176" s="495"/>
      <c r="C176" s="141" t="s">
        <v>70</v>
      </c>
      <c r="D176" s="376">
        <v>2330</v>
      </c>
      <c r="E176" s="345">
        <f>D176/D172*100</f>
        <v>1.7745080119417536</v>
      </c>
      <c r="F176" s="376">
        <v>2228</v>
      </c>
      <c r="G176" s="345">
        <f>F176/F172*100</f>
        <v>1.8108182574044018</v>
      </c>
      <c r="H176" s="363">
        <f>F176/D176*100-100</f>
        <v>-4.377682403433482</v>
      </c>
    </row>
    <row r="177" spans="1:8" ht="24.75" customHeight="1">
      <c r="A177" s="441">
        <v>1</v>
      </c>
      <c r="B177" s="492" t="s">
        <v>1567</v>
      </c>
      <c r="C177" s="7" t="s">
        <v>618</v>
      </c>
      <c r="D177" s="333">
        <v>128967</v>
      </c>
      <c r="E177" s="53">
        <f>E178+E179+E180+E181</f>
        <v>99.99999999999999</v>
      </c>
      <c r="F177" s="333">
        <v>120781.5</v>
      </c>
      <c r="G177" s="53">
        <f>G178+G179+G180+G181</f>
        <v>100</v>
      </c>
      <c r="H177" s="363">
        <f>F177/D177*100-100</f>
        <v>-6.346972481332429</v>
      </c>
    </row>
    <row r="178" spans="1:8" ht="24.75" customHeight="1">
      <c r="A178" s="441"/>
      <c r="B178" s="492"/>
      <c r="C178" s="8" t="s">
        <v>67</v>
      </c>
      <c r="D178" s="333">
        <v>126637</v>
      </c>
      <c r="E178" s="53">
        <f>D178/D177*100</f>
        <v>98.19333627982351</v>
      </c>
      <c r="F178" s="333">
        <v>118553.5</v>
      </c>
      <c r="G178" s="53">
        <f>F178/F177*100</f>
        <v>98.15534663835108</v>
      </c>
      <c r="H178" s="363">
        <f>F178/D178*100-100</f>
        <v>-6.383205540244958</v>
      </c>
    </row>
    <row r="179" spans="1:8" ht="27.75" customHeight="1">
      <c r="A179" s="441"/>
      <c r="B179" s="492"/>
      <c r="C179" s="8" t="s">
        <v>21</v>
      </c>
      <c r="D179" s="377">
        <v>0</v>
      </c>
      <c r="E179" s="53">
        <f>D179/D177*100</f>
        <v>0</v>
      </c>
      <c r="F179" s="377">
        <v>0</v>
      </c>
      <c r="G179" s="53">
        <f>F179/F177*100</f>
        <v>0</v>
      </c>
      <c r="H179" s="363"/>
    </row>
    <row r="180" spans="1:8" ht="20.25" customHeight="1">
      <c r="A180" s="441"/>
      <c r="B180" s="492"/>
      <c r="C180" s="7" t="s">
        <v>68</v>
      </c>
      <c r="D180" s="377">
        <v>0</v>
      </c>
      <c r="E180" s="53">
        <f>D180/D177*100</f>
        <v>0</v>
      </c>
      <c r="F180" s="377">
        <v>0</v>
      </c>
      <c r="G180" s="53">
        <f>F180/F177*100</f>
        <v>0</v>
      </c>
      <c r="H180" s="363"/>
    </row>
    <row r="181" spans="1:8" ht="15.75">
      <c r="A181" s="441"/>
      <c r="B181" s="492"/>
      <c r="C181" s="8" t="s">
        <v>70</v>
      </c>
      <c r="D181" s="377">
        <v>2330</v>
      </c>
      <c r="E181" s="53">
        <f>D181/D177*100</f>
        <v>1.8066637201764792</v>
      </c>
      <c r="F181" s="377">
        <v>2228</v>
      </c>
      <c r="G181" s="53">
        <f>F181/F177*100</f>
        <v>1.844653361648928</v>
      </c>
      <c r="H181" s="363">
        <f>F181/D181*100-100</f>
        <v>-4.377682403433482</v>
      </c>
    </row>
    <row r="182" spans="1:8" ht="15.75">
      <c r="A182" s="441">
        <v>2</v>
      </c>
      <c r="B182" s="492" t="s">
        <v>144</v>
      </c>
      <c r="C182" s="7" t="s">
        <v>618</v>
      </c>
      <c r="D182" s="333">
        <v>1677</v>
      </c>
      <c r="E182" s="53">
        <f>E183+E184+E185+E186</f>
        <v>100</v>
      </c>
      <c r="F182" s="333">
        <v>1600.2</v>
      </c>
      <c r="G182" s="53">
        <f>G183+G184+G185+G186</f>
        <v>100</v>
      </c>
      <c r="H182" s="363">
        <f>F182/D182*100-100</f>
        <v>-4.579606440071544</v>
      </c>
    </row>
    <row r="183" spans="1:8" ht="15.75">
      <c r="A183" s="441"/>
      <c r="B183" s="492"/>
      <c r="C183" s="8" t="s">
        <v>67</v>
      </c>
      <c r="D183" s="333">
        <v>1677</v>
      </c>
      <c r="E183" s="53">
        <f>D183/D182*100</f>
        <v>100</v>
      </c>
      <c r="F183" s="333">
        <v>1600.2</v>
      </c>
      <c r="G183" s="53">
        <f>F183/F182*100</f>
        <v>100</v>
      </c>
      <c r="H183" s="363">
        <f>F183/D183*100-100</f>
        <v>-4.579606440071544</v>
      </c>
    </row>
    <row r="184" spans="1:8" ht="15.75">
      <c r="A184" s="441"/>
      <c r="B184" s="492"/>
      <c r="C184" s="8" t="s">
        <v>21</v>
      </c>
      <c r="D184" s="377">
        <v>0</v>
      </c>
      <c r="E184" s="53">
        <f>D184/D182*100</f>
        <v>0</v>
      </c>
      <c r="F184" s="377">
        <v>0</v>
      </c>
      <c r="G184" s="53">
        <f>F184/F182*100</f>
        <v>0</v>
      </c>
      <c r="H184" s="363"/>
    </row>
    <row r="185" spans="1:8" ht="15.75">
      <c r="A185" s="441"/>
      <c r="B185" s="492"/>
      <c r="C185" s="7" t="s">
        <v>68</v>
      </c>
      <c r="D185" s="377">
        <v>0</v>
      </c>
      <c r="E185" s="53">
        <f>D185/D182*100</f>
        <v>0</v>
      </c>
      <c r="F185" s="377">
        <v>0</v>
      </c>
      <c r="G185" s="53">
        <f>F185/F182*100</f>
        <v>0</v>
      </c>
      <c r="H185" s="363"/>
    </row>
    <row r="186" spans="1:8" ht="15.75">
      <c r="A186" s="441"/>
      <c r="B186" s="492"/>
      <c r="C186" s="8" t="s">
        <v>70</v>
      </c>
      <c r="D186" s="377">
        <v>0</v>
      </c>
      <c r="E186" s="53">
        <f>D186/D182*100</f>
        <v>0</v>
      </c>
      <c r="F186" s="377">
        <v>0</v>
      </c>
      <c r="G186" s="53">
        <f>F186/F182*100</f>
        <v>0</v>
      </c>
      <c r="H186" s="363"/>
    </row>
    <row r="187" spans="1:8" ht="15.75">
      <c r="A187" s="441">
        <v>3</v>
      </c>
      <c r="B187" s="492" t="s">
        <v>1581</v>
      </c>
      <c r="C187" s="7" t="s">
        <v>618</v>
      </c>
      <c r="D187" s="333">
        <v>160</v>
      </c>
      <c r="E187" s="53">
        <f>E188+E189+E190+E191</f>
        <v>100</v>
      </c>
      <c r="F187" s="333">
        <v>118.1</v>
      </c>
      <c r="G187" s="53">
        <f>G188+G189+G190+G191</f>
        <v>100</v>
      </c>
      <c r="H187" s="363">
        <f>F187/D187*100-100</f>
        <v>-26.187500000000014</v>
      </c>
    </row>
    <row r="188" spans="1:8" ht="15.75">
      <c r="A188" s="441"/>
      <c r="B188" s="492"/>
      <c r="C188" s="8" t="s">
        <v>67</v>
      </c>
      <c r="D188" s="333">
        <v>160</v>
      </c>
      <c r="E188" s="53">
        <f>D188/D187*100</f>
        <v>100</v>
      </c>
      <c r="F188" s="333">
        <v>118.1</v>
      </c>
      <c r="G188" s="53">
        <f>F188/F187*100</f>
        <v>100</v>
      </c>
      <c r="H188" s="363">
        <f>F188/D188*100-100</f>
        <v>-26.187500000000014</v>
      </c>
    </row>
    <row r="189" spans="1:8" ht="15.75">
      <c r="A189" s="441"/>
      <c r="B189" s="492"/>
      <c r="C189" s="8" t="s">
        <v>21</v>
      </c>
      <c r="D189" s="377">
        <v>0</v>
      </c>
      <c r="E189" s="53">
        <f>D189/D187*100</f>
        <v>0</v>
      </c>
      <c r="F189" s="377">
        <v>0</v>
      </c>
      <c r="G189" s="53">
        <f>F189/F187*100</f>
        <v>0</v>
      </c>
      <c r="H189" s="363"/>
    </row>
    <row r="190" spans="1:8" ht="15.75">
      <c r="A190" s="441"/>
      <c r="B190" s="492"/>
      <c r="C190" s="7" t="s">
        <v>68</v>
      </c>
      <c r="D190" s="377">
        <v>0</v>
      </c>
      <c r="E190" s="53">
        <f>D190/D187*100</f>
        <v>0</v>
      </c>
      <c r="F190" s="377">
        <v>0</v>
      </c>
      <c r="G190" s="53">
        <f>F190/F187*100</f>
        <v>0</v>
      </c>
      <c r="H190" s="363"/>
    </row>
    <row r="191" spans="1:8" ht="15.75">
      <c r="A191" s="441"/>
      <c r="B191" s="492"/>
      <c r="C191" s="8" t="s">
        <v>70</v>
      </c>
      <c r="D191" s="377">
        <v>0</v>
      </c>
      <c r="E191" s="53">
        <f>D191/D187*100</f>
        <v>0</v>
      </c>
      <c r="F191" s="377">
        <v>0</v>
      </c>
      <c r="G191" s="53">
        <f>F191/F187*100</f>
        <v>0</v>
      </c>
      <c r="H191" s="363"/>
    </row>
    <row r="192" spans="1:8" ht="24" customHeight="1">
      <c r="A192" s="441">
        <v>4</v>
      </c>
      <c r="B192" s="492" t="s">
        <v>1582</v>
      </c>
      <c r="C192" s="7" t="s">
        <v>618</v>
      </c>
      <c r="D192" s="333">
        <v>500</v>
      </c>
      <c r="E192" s="53">
        <f>E193+E194+E195+E196</f>
        <v>100</v>
      </c>
      <c r="F192" s="333">
        <v>538.5</v>
      </c>
      <c r="G192" s="53">
        <f>G193+G194+G195+G196</f>
        <v>100</v>
      </c>
      <c r="H192" s="363">
        <f>F192/D192*100-100</f>
        <v>7.699999999999989</v>
      </c>
    </row>
    <row r="193" spans="1:8" ht="25.5" customHeight="1">
      <c r="A193" s="441"/>
      <c r="B193" s="492"/>
      <c r="C193" s="8" t="s">
        <v>67</v>
      </c>
      <c r="D193" s="333">
        <v>500</v>
      </c>
      <c r="E193" s="53">
        <f>D193/D192*100</f>
        <v>100</v>
      </c>
      <c r="F193" s="333">
        <v>538.5</v>
      </c>
      <c r="G193" s="53">
        <f>F193/F192*100</f>
        <v>100</v>
      </c>
      <c r="H193" s="363">
        <f>F193/D193*100-100</f>
        <v>7.699999999999989</v>
      </c>
    </row>
    <row r="194" spans="1:8" ht="27" customHeight="1">
      <c r="A194" s="441"/>
      <c r="B194" s="492"/>
      <c r="C194" s="8" t="s">
        <v>21</v>
      </c>
      <c r="D194" s="377">
        <v>0</v>
      </c>
      <c r="E194" s="53">
        <f>D194/D192*100</f>
        <v>0</v>
      </c>
      <c r="F194" s="377">
        <v>0</v>
      </c>
      <c r="G194" s="53">
        <f>F194/F192*100</f>
        <v>0</v>
      </c>
      <c r="H194" s="363"/>
    </row>
    <row r="195" spans="1:8" ht="24" customHeight="1">
      <c r="A195" s="441"/>
      <c r="B195" s="492"/>
      <c r="C195" s="7" t="s">
        <v>68</v>
      </c>
      <c r="D195" s="377">
        <v>0</v>
      </c>
      <c r="E195" s="53">
        <f>D195/D192*100</f>
        <v>0</v>
      </c>
      <c r="F195" s="377">
        <v>0</v>
      </c>
      <c r="G195" s="53">
        <f>F195/F192*100</f>
        <v>0</v>
      </c>
      <c r="H195" s="363"/>
    </row>
    <row r="196" spans="1:8" ht="30.75" customHeight="1">
      <c r="A196" s="441"/>
      <c r="B196" s="492"/>
      <c r="C196" s="8" t="s">
        <v>70</v>
      </c>
      <c r="D196" s="377">
        <v>0</v>
      </c>
      <c r="E196" s="53">
        <f>D196/D192*100</f>
        <v>0</v>
      </c>
      <c r="F196" s="377">
        <v>0</v>
      </c>
      <c r="G196" s="53">
        <f>F196/F192*100</f>
        <v>0</v>
      </c>
      <c r="H196" s="363"/>
    </row>
    <row r="197" spans="1:8" ht="15.75">
      <c r="A197" s="441" t="s">
        <v>128</v>
      </c>
      <c r="B197" s="495" t="s">
        <v>91</v>
      </c>
      <c r="C197" s="342" t="s">
        <v>618</v>
      </c>
      <c r="D197" s="364">
        <v>4369</v>
      </c>
      <c r="E197" s="330">
        <f>E198+E199+E200+E201</f>
        <v>100</v>
      </c>
      <c r="F197" s="364">
        <v>4184.2</v>
      </c>
      <c r="G197" s="330">
        <f>G198+G199+G200+G201</f>
        <v>100</v>
      </c>
      <c r="H197" s="363">
        <f>F197/D197*100-100</f>
        <v>-4.2298008697642615</v>
      </c>
    </row>
    <row r="198" spans="1:8" ht="15.75">
      <c r="A198" s="441"/>
      <c r="B198" s="495"/>
      <c r="C198" s="141" t="s">
        <v>67</v>
      </c>
      <c r="D198" s="364">
        <v>4354</v>
      </c>
      <c r="E198" s="330">
        <f>D198/D197*100</f>
        <v>99.65667200732433</v>
      </c>
      <c r="F198" s="364">
        <v>4152</v>
      </c>
      <c r="G198" s="330">
        <f>F198/F197*100</f>
        <v>99.2304383155681</v>
      </c>
      <c r="H198" s="363">
        <f>F198/D198*100-100</f>
        <v>-4.6394120349104355</v>
      </c>
    </row>
    <row r="199" spans="1:8" ht="15.75">
      <c r="A199" s="441"/>
      <c r="B199" s="495"/>
      <c r="C199" s="141" t="s">
        <v>21</v>
      </c>
      <c r="D199" s="376">
        <v>0</v>
      </c>
      <c r="E199" s="330">
        <f>D199/D197*100</f>
        <v>0</v>
      </c>
      <c r="F199" s="376">
        <v>0</v>
      </c>
      <c r="G199" s="330">
        <f>F199/F197*100</f>
        <v>0</v>
      </c>
      <c r="H199" s="363"/>
    </row>
    <row r="200" spans="1:8" ht="15.75">
      <c r="A200" s="441"/>
      <c r="B200" s="495"/>
      <c r="C200" s="342" t="s">
        <v>68</v>
      </c>
      <c r="D200" s="376">
        <v>0</v>
      </c>
      <c r="E200" s="330">
        <f>D200/D197*100</f>
        <v>0</v>
      </c>
      <c r="F200" s="376">
        <v>0</v>
      </c>
      <c r="G200" s="330">
        <f>F200/F197*100</f>
        <v>0</v>
      </c>
      <c r="H200" s="363"/>
    </row>
    <row r="201" spans="1:8" ht="15.75">
      <c r="A201" s="441"/>
      <c r="B201" s="495"/>
      <c r="C201" s="141" t="s">
        <v>70</v>
      </c>
      <c r="D201" s="376">
        <v>15</v>
      </c>
      <c r="E201" s="345">
        <f>D201/D197*100</f>
        <v>0.3433279926756695</v>
      </c>
      <c r="F201" s="376">
        <v>32.2</v>
      </c>
      <c r="G201" s="345">
        <f>F201/F197*100</f>
        <v>0.7695616844319106</v>
      </c>
      <c r="H201" s="363">
        <f>F201/D201*100-100</f>
        <v>114.66666666666669</v>
      </c>
    </row>
    <row r="202" spans="1:8" ht="21" customHeight="1">
      <c r="A202" s="441">
        <v>1</v>
      </c>
      <c r="B202" s="492" t="s">
        <v>1567</v>
      </c>
      <c r="C202" s="7" t="s">
        <v>618</v>
      </c>
      <c r="D202" s="333">
        <v>4284</v>
      </c>
      <c r="E202" s="53">
        <f>E203+E204+E205+E206</f>
        <v>100</v>
      </c>
      <c r="F202" s="333">
        <v>4107.5</v>
      </c>
      <c r="G202" s="53">
        <f>G203+G204+G205+G206</f>
        <v>100</v>
      </c>
      <c r="H202" s="363">
        <f>F202/D202*100-100</f>
        <v>-4.119981325863677</v>
      </c>
    </row>
    <row r="203" spans="1:8" ht="23.25" customHeight="1">
      <c r="A203" s="441"/>
      <c r="B203" s="492"/>
      <c r="C203" s="8" t="s">
        <v>67</v>
      </c>
      <c r="D203" s="333">
        <v>4269</v>
      </c>
      <c r="E203" s="53">
        <f>D203/D202*100</f>
        <v>99.64985994397759</v>
      </c>
      <c r="F203" s="333">
        <v>4075.3</v>
      </c>
      <c r="G203" s="53">
        <f>F203/F202*100</f>
        <v>99.2160681679854</v>
      </c>
      <c r="H203" s="363">
        <f>F203/D203*100-100</f>
        <v>-4.537362379948462</v>
      </c>
    </row>
    <row r="204" spans="1:8" ht="21.75" customHeight="1">
      <c r="A204" s="441"/>
      <c r="B204" s="492"/>
      <c r="C204" s="8" t="s">
        <v>21</v>
      </c>
      <c r="D204" s="377">
        <v>0</v>
      </c>
      <c r="E204" s="53">
        <f>D204/D202*100</f>
        <v>0</v>
      </c>
      <c r="F204" s="377">
        <v>0</v>
      </c>
      <c r="G204" s="53">
        <f>F204/F202*100</f>
        <v>0</v>
      </c>
      <c r="H204" s="363"/>
    </row>
    <row r="205" spans="1:8" ht="23.25" customHeight="1">
      <c r="A205" s="441"/>
      <c r="B205" s="492"/>
      <c r="C205" s="7" t="s">
        <v>68</v>
      </c>
      <c r="D205" s="377">
        <v>0</v>
      </c>
      <c r="E205" s="53">
        <f>D205/D202*100</f>
        <v>0</v>
      </c>
      <c r="F205" s="377">
        <v>0</v>
      </c>
      <c r="G205" s="53">
        <f>F205/F202*100</f>
        <v>0</v>
      </c>
      <c r="H205" s="363"/>
    </row>
    <row r="206" spans="1:8" ht="24.75" customHeight="1">
      <c r="A206" s="441"/>
      <c r="B206" s="492"/>
      <c r="C206" s="8" t="s">
        <v>70</v>
      </c>
      <c r="D206" s="377">
        <v>15</v>
      </c>
      <c r="E206" s="53">
        <f>D206/D202*100</f>
        <v>0.350140056022409</v>
      </c>
      <c r="F206" s="377">
        <v>32.2</v>
      </c>
      <c r="G206" s="53">
        <f>F206/F202*100</f>
        <v>0.7839318320146074</v>
      </c>
      <c r="H206" s="363">
        <f>F206/D206*100-100</f>
        <v>114.66666666666669</v>
      </c>
    </row>
    <row r="207" spans="1:8" ht="15.75">
      <c r="A207" s="441">
        <v>2</v>
      </c>
      <c r="B207" s="492" t="s">
        <v>144</v>
      </c>
      <c r="C207" s="7" t="s">
        <v>618</v>
      </c>
      <c r="D207" s="333">
        <v>85</v>
      </c>
      <c r="E207" s="53">
        <f>E208+E209+E210+E211</f>
        <v>100</v>
      </c>
      <c r="F207" s="333">
        <v>76.7</v>
      </c>
      <c r="G207" s="53">
        <f>G208+G209+G210+G211</f>
        <v>100</v>
      </c>
      <c r="H207" s="363">
        <f>F207/D207*100-100</f>
        <v>-9.764705882352942</v>
      </c>
    </row>
    <row r="208" spans="1:8" ht="15.75">
      <c r="A208" s="441"/>
      <c r="B208" s="492"/>
      <c r="C208" s="8" t="s">
        <v>67</v>
      </c>
      <c r="D208" s="333">
        <v>85</v>
      </c>
      <c r="E208" s="53">
        <f>D208/D207*100</f>
        <v>100</v>
      </c>
      <c r="F208" s="333">
        <v>76.7</v>
      </c>
      <c r="G208" s="53">
        <f>F208/F207*100</f>
        <v>100</v>
      </c>
      <c r="H208" s="363">
        <f>F208/D208*100-100</f>
        <v>-9.764705882352942</v>
      </c>
    </row>
    <row r="209" spans="1:8" ht="15.75">
      <c r="A209" s="441"/>
      <c r="B209" s="492"/>
      <c r="C209" s="8" t="s">
        <v>21</v>
      </c>
      <c r="D209" s="377">
        <v>0</v>
      </c>
      <c r="E209" s="53">
        <f>D209/D207*100</f>
        <v>0</v>
      </c>
      <c r="F209" s="377">
        <v>0</v>
      </c>
      <c r="G209" s="53">
        <f>F209/F207*100</f>
        <v>0</v>
      </c>
      <c r="H209" s="363"/>
    </row>
    <row r="210" spans="1:8" ht="15.75">
      <c r="A210" s="441"/>
      <c r="B210" s="492"/>
      <c r="C210" s="7" t="s">
        <v>68</v>
      </c>
      <c r="D210" s="377">
        <v>0</v>
      </c>
      <c r="E210" s="53">
        <f>D210/D207*100</f>
        <v>0</v>
      </c>
      <c r="F210" s="377">
        <v>0</v>
      </c>
      <c r="G210" s="53">
        <f>F210/F207*100</f>
        <v>0</v>
      </c>
      <c r="H210" s="363"/>
    </row>
    <row r="211" spans="1:8" ht="15.75">
      <c r="A211" s="441"/>
      <c r="B211" s="492"/>
      <c r="C211" s="8" t="s">
        <v>70</v>
      </c>
      <c r="D211" s="377">
        <v>0</v>
      </c>
      <c r="E211" s="53">
        <f>D211/D207*100</f>
        <v>0</v>
      </c>
      <c r="F211" s="377">
        <v>0</v>
      </c>
      <c r="G211" s="53">
        <f>F211/F207*100</f>
        <v>0</v>
      </c>
      <c r="H211" s="363"/>
    </row>
    <row r="212" spans="1:8" ht="15.75">
      <c r="A212" s="441" t="s">
        <v>130</v>
      </c>
      <c r="B212" s="495" t="s">
        <v>93</v>
      </c>
      <c r="C212" s="342" t="s">
        <v>618</v>
      </c>
      <c r="D212" s="364">
        <v>12169</v>
      </c>
      <c r="E212" s="330">
        <f>E213+E214+E215+E216</f>
        <v>100</v>
      </c>
      <c r="F212" s="364">
        <v>11863</v>
      </c>
      <c r="G212" s="330">
        <f>G213+G214+G215+G216</f>
        <v>100</v>
      </c>
      <c r="H212" s="363">
        <f>F212/D212*100-100</f>
        <v>-2.5145862437340725</v>
      </c>
    </row>
    <row r="213" spans="1:8" ht="15.75">
      <c r="A213" s="441"/>
      <c r="B213" s="495"/>
      <c r="C213" s="141" t="s">
        <v>67</v>
      </c>
      <c r="D213" s="364">
        <v>12169</v>
      </c>
      <c r="E213" s="330">
        <f>D213/D212*100</f>
        <v>100</v>
      </c>
      <c r="F213" s="364">
        <v>11863</v>
      </c>
      <c r="G213" s="330">
        <f>F213/F212*100</f>
        <v>100</v>
      </c>
      <c r="H213" s="363">
        <f>F213/D213*100-100</f>
        <v>-2.5145862437340725</v>
      </c>
    </row>
    <row r="214" spans="1:8" ht="15.75">
      <c r="A214" s="441"/>
      <c r="B214" s="495"/>
      <c r="C214" s="141" t="s">
        <v>21</v>
      </c>
      <c r="D214" s="376">
        <v>0</v>
      </c>
      <c r="E214" s="330">
        <f>D214/D212*100</f>
        <v>0</v>
      </c>
      <c r="F214" s="376">
        <v>0</v>
      </c>
      <c r="G214" s="330">
        <f>F214/F212*100</f>
        <v>0</v>
      </c>
      <c r="H214" s="363"/>
    </row>
    <row r="215" spans="1:8" ht="15.75">
      <c r="A215" s="441"/>
      <c r="B215" s="495"/>
      <c r="C215" s="342" t="s">
        <v>68</v>
      </c>
      <c r="D215" s="376">
        <v>0</v>
      </c>
      <c r="E215" s="330">
        <f>D215/D212*100</f>
        <v>0</v>
      </c>
      <c r="F215" s="376">
        <v>0</v>
      </c>
      <c r="G215" s="330">
        <f>F215/F212*100</f>
        <v>0</v>
      </c>
      <c r="H215" s="363"/>
    </row>
    <row r="216" spans="1:8" ht="15.75">
      <c r="A216" s="441"/>
      <c r="B216" s="495"/>
      <c r="C216" s="141" t="s">
        <v>70</v>
      </c>
      <c r="D216" s="376">
        <v>0</v>
      </c>
      <c r="E216" s="345">
        <f>D216/D212*100</f>
        <v>0</v>
      </c>
      <c r="F216" s="376">
        <v>0</v>
      </c>
      <c r="G216" s="345">
        <f>F216/F212*100</f>
        <v>0</v>
      </c>
      <c r="H216" s="363"/>
    </row>
    <row r="217" spans="1:8" ht="21.75" customHeight="1">
      <c r="A217" s="441">
        <v>1</v>
      </c>
      <c r="B217" s="492" t="s">
        <v>1567</v>
      </c>
      <c r="C217" s="7" t="s">
        <v>618</v>
      </c>
      <c r="D217" s="333">
        <v>10226</v>
      </c>
      <c r="E217" s="53">
        <f>E218+E219+E220+E221</f>
        <v>100</v>
      </c>
      <c r="F217" s="333">
        <v>9894.5</v>
      </c>
      <c r="G217" s="53">
        <f>G218+G219+G220+G221</f>
        <v>100</v>
      </c>
      <c r="H217" s="363">
        <f>F217/D217*100-100</f>
        <v>-3.2417367494621487</v>
      </c>
    </row>
    <row r="218" spans="1:8" ht="23.25" customHeight="1">
      <c r="A218" s="441"/>
      <c r="B218" s="492"/>
      <c r="C218" s="8" t="s">
        <v>67</v>
      </c>
      <c r="D218" s="333">
        <v>10226</v>
      </c>
      <c r="E218" s="53">
        <f>D218/D217*100</f>
        <v>100</v>
      </c>
      <c r="F218" s="333">
        <v>9894.5</v>
      </c>
      <c r="G218" s="53">
        <f>F218/F217*100</f>
        <v>100</v>
      </c>
      <c r="H218" s="363">
        <f>F218/D218*100-100</f>
        <v>-3.2417367494621487</v>
      </c>
    </row>
    <row r="219" spans="1:8" ht="20.25" customHeight="1">
      <c r="A219" s="441"/>
      <c r="B219" s="492"/>
      <c r="C219" s="8" t="s">
        <v>21</v>
      </c>
      <c r="D219" s="377">
        <v>0</v>
      </c>
      <c r="E219" s="53">
        <f>D219/D217*100</f>
        <v>0</v>
      </c>
      <c r="F219" s="377">
        <v>0</v>
      </c>
      <c r="G219" s="53">
        <f>F219/F217*100</f>
        <v>0</v>
      </c>
      <c r="H219" s="363"/>
    </row>
    <row r="220" spans="1:8" ht="21.75" customHeight="1">
      <c r="A220" s="441"/>
      <c r="B220" s="492"/>
      <c r="C220" s="7" t="s">
        <v>68</v>
      </c>
      <c r="D220" s="377">
        <v>0</v>
      </c>
      <c r="E220" s="53">
        <f>D220/D217*100</f>
        <v>0</v>
      </c>
      <c r="F220" s="377">
        <v>0</v>
      </c>
      <c r="G220" s="53">
        <f>F220/F217*100</f>
        <v>0</v>
      </c>
      <c r="H220" s="363"/>
    </row>
    <row r="221" spans="1:8" ht="23.25" customHeight="1">
      <c r="A221" s="441"/>
      <c r="B221" s="492"/>
      <c r="C221" s="8" t="s">
        <v>70</v>
      </c>
      <c r="D221" s="377">
        <v>0</v>
      </c>
      <c r="E221" s="53">
        <f>D221/D217*100</f>
        <v>0</v>
      </c>
      <c r="F221" s="377">
        <v>0</v>
      </c>
      <c r="G221" s="53">
        <f>F221/F217*100</f>
        <v>0</v>
      </c>
      <c r="H221" s="363"/>
    </row>
    <row r="222" spans="1:8" ht="15.75">
      <c r="A222" s="441">
        <v>2</v>
      </c>
      <c r="B222" s="492" t="s">
        <v>1583</v>
      </c>
      <c r="C222" s="7" t="s">
        <v>618</v>
      </c>
      <c r="D222" s="333">
        <v>1565</v>
      </c>
      <c r="E222" s="53">
        <f>E223+E224+E225+E226</f>
        <v>100</v>
      </c>
      <c r="F222" s="333">
        <v>1655.4</v>
      </c>
      <c r="G222" s="53">
        <f>G223+G224+G225+G226</f>
        <v>100</v>
      </c>
      <c r="H222" s="363">
        <f>F222/D222*100-100</f>
        <v>5.776357827476048</v>
      </c>
    </row>
    <row r="223" spans="1:8" ht="15.75">
      <c r="A223" s="441"/>
      <c r="B223" s="492"/>
      <c r="C223" s="8" t="s">
        <v>67</v>
      </c>
      <c r="D223" s="333">
        <v>1565</v>
      </c>
      <c r="E223" s="53">
        <f>D223/D222*100</f>
        <v>100</v>
      </c>
      <c r="F223" s="333">
        <v>1655.4</v>
      </c>
      <c r="G223" s="53">
        <f>F223/F222*100</f>
        <v>100</v>
      </c>
      <c r="H223" s="363">
        <f>F223/D223*100-100</f>
        <v>5.776357827476048</v>
      </c>
    </row>
    <row r="224" spans="1:8" ht="15.75">
      <c r="A224" s="441"/>
      <c r="B224" s="492"/>
      <c r="C224" s="8" t="s">
        <v>21</v>
      </c>
      <c r="D224" s="377">
        <v>0</v>
      </c>
      <c r="E224" s="53">
        <f>D224/D222*100</f>
        <v>0</v>
      </c>
      <c r="F224" s="377">
        <v>0</v>
      </c>
      <c r="G224" s="53">
        <f>F224/F222*100</f>
        <v>0</v>
      </c>
      <c r="H224" s="363"/>
    </row>
    <row r="225" spans="1:8" ht="15.75">
      <c r="A225" s="441"/>
      <c r="B225" s="492"/>
      <c r="C225" s="7" t="s">
        <v>68</v>
      </c>
      <c r="D225" s="377">
        <v>0</v>
      </c>
      <c r="E225" s="53">
        <f>D225/D222*100</f>
        <v>0</v>
      </c>
      <c r="F225" s="377">
        <v>0</v>
      </c>
      <c r="G225" s="53">
        <f>F225/F222*100</f>
        <v>0</v>
      </c>
      <c r="H225" s="363"/>
    </row>
    <row r="226" spans="1:8" ht="15.75">
      <c r="A226" s="441"/>
      <c r="B226" s="492"/>
      <c r="C226" s="8" t="s">
        <v>70</v>
      </c>
      <c r="D226" s="377">
        <v>0</v>
      </c>
      <c r="E226" s="53">
        <f>D226/D222*100</f>
        <v>0</v>
      </c>
      <c r="F226" s="377">
        <v>0</v>
      </c>
      <c r="G226" s="53">
        <f>F226/F222*100</f>
        <v>0</v>
      </c>
      <c r="H226" s="363"/>
    </row>
    <row r="227" spans="1:8" ht="15.75">
      <c r="A227" s="441">
        <v>3</v>
      </c>
      <c r="B227" s="492" t="s">
        <v>144</v>
      </c>
      <c r="C227" s="7" t="s">
        <v>618</v>
      </c>
      <c r="D227" s="333">
        <v>378</v>
      </c>
      <c r="E227" s="53">
        <f>E228+E229+E230+E231</f>
        <v>100</v>
      </c>
      <c r="F227" s="333">
        <v>313.1</v>
      </c>
      <c r="G227" s="53">
        <f>G228+G229+G230+G231</f>
        <v>100</v>
      </c>
      <c r="H227" s="363">
        <f aca="true" t="shared" si="1" ref="H227:H288">F227/D227*100-100</f>
        <v>-17.169312169312164</v>
      </c>
    </row>
    <row r="228" spans="1:8" ht="15.75">
      <c r="A228" s="441"/>
      <c r="B228" s="492"/>
      <c r="C228" s="8" t="s">
        <v>67</v>
      </c>
      <c r="D228" s="377">
        <v>378</v>
      </c>
      <c r="E228" s="53">
        <f>D228/D227*100</f>
        <v>100</v>
      </c>
      <c r="F228" s="377">
        <v>313.1</v>
      </c>
      <c r="G228" s="53">
        <f>F228/F227*100</f>
        <v>100</v>
      </c>
      <c r="H228" s="363">
        <f t="shared" si="1"/>
        <v>-17.169312169312164</v>
      </c>
    </row>
    <row r="229" spans="1:8" ht="15.75">
      <c r="A229" s="441"/>
      <c r="B229" s="492"/>
      <c r="C229" s="8" t="s">
        <v>21</v>
      </c>
      <c r="D229" s="377">
        <v>0</v>
      </c>
      <c r="E229" s="53">
        <f>D229/D227*100</f>
        <v>0</v>
      </c>
      <c r="F229" s="377">
        <v>0</v>
      </c>
      <c r="G229" s="53">
        <f>F229/F227*100</f>
        <v>0</v>
      </c>
      <c r="H229" s="363"/>
    </row>
    <row r="230" spans="1:8" ht="15.75">
      <c r="A230" s="441"/>
      <c r="B230" s="492"/>
      <c r="C230" s="7" t="s">
        <v>68</v>
      </c>
      <c r="D230" s="377">
        <v>0</v>
      </c>
      <c r="E230" s="53">
        <f>D230/D227*100</f>
        <v>0</v>
      </c>
      <c r="F230" s="377">
        <v>0</v>
      </c>
      <c r="G230" s="53">
        <f>F230/F227*100</f>
        <v>0</v>
      </c>
      <c r="H230" s="363"/>
    </row>
    <row r="231" spans="1:8" ht="15.75">
      <c r="A231" s="441"/>
      <c r="B231" s="492"/>
      <c r="C231" s="8" t="s">
        <v>70</v>
      </c>
      <c r="D231" s="377">
        <v>0</v>
      </c>
      <c r="E231" s="53">
        <f>D231/D227*100</f>
        <v>0</v>
      </c>
      <c r="F231" s="377">
        <v>0</v>
      </c>
      <c r="G231" s="53">
        <f>F231/F227*100</f>
        <v>0</v>
      </c>
      <c r="H231" s="363"/>
    </row>
    <row r="232" spans="1:8" ht="15.75">
      <c r="A232" s="441" t="s">
        <v>131</v>
      </c>
      <c r="B232" s="495" t="s">
        <v>96</v>
      </c>
      <c r="C232" s="342" t="s">
        <v>618</v>
      </c>
      <c r="D232" s="364">
        <v>38277</v>
      </c>
      <c r="E232" s="330">
        <f>E233+E234+E235+E236</f>
        <v>100</v>
      </c>
      <c r="F232" s="364">
        <v>36649.4</v>
      </c>
      <c r="G232" s="330">
        <f>G233+G234+G235+G236</f>
        <v>100</v>
      </c>
      <c r="H232" s="363">
        <f t="shared" si="1"/>
        <v>-4.252161872665042</v>
      </c>
    </row>
    <row r="233" spans="1:8" ht="15.75">
      <c r="A233" s="441"/>
      <c r="B233" s="495"/>
      <c r="C233" s="141" t="s">
        <v>67</v>
      </c>
      <c r="D233" s="364">
        <v>25220</v>
      </c>
      <c r="E233" s="330">
        <f>D233/D232*100</f>
        <v>65.88813125375552</v>
      </c>
      <c r="F233" s="364">
        <v>23055.4</v>
      </c>
      <c r="G233" s="330">
        <f>F233/F232*100</f>
        <v>62.907987579605674</v>
      </c>
      <c r="H233" s="363">
        <f t="shared" si="1"/>
        <v>-8.582870737509907</v>
      </c>
    </row>
    <row r="234" spans="1:8" ht="15.75">
      <c r="A234" s="441"/>
      <c r="B234" s="495"/>
      <c r="C234" s="141" t="s">
        <v>21</v>
      </c>
      <c r="D234" s="376">
        <v>0</v>
      </c>
      <c r="E234" s="330">
        <f>D234/D232*100</f>
        <v>0</v>
      </c>
      <c r="F234" s="376">
        <v>0</v>
      </c>
      <c r="G234" s="330">
        <f>F234/F232*100</f>
        <v>0</v>
      </c>
      <c r="H234" s="363"/>
    </row>
    <row r="235" spans="1:8" ht="15.75">
      <c r="A235" s="441"/>
      <c r="B235" s="495"/>
      <c r="C235" s="342" t="s">
        <v>68</v>
      </c>
      <c r="D235" s="376">
        <v>1533</v>
      </c>
      <c r="E235" s="330">
        <f>D235/D232*100</f>
        <v>4.0050160670898975</v>
      </c>
      <c r="F235" s="376">
        <v>1533</v>
      </c>
      <c r="G235" s="330">
        <f>F235/F232*100</f>
        <v>4.182878846584118</v>
      </c>
      <c r="H235" s="363">
        <f t="shared" si="1"/>
        <v>0</v>
      </c>
    </row>
    <row r="236" spans="1:8" ht="15.75">
      <c r="A236" s="441"/>
      <c r="B236" s="495"/>
      <c r="C236" s="141" t="s">
        <v>70</v>
      </c>
      <c r="D236" s="364">
        <v>11524</v>
      </c>
      <c r="E236" s="345">
        <f>D236/D232*100</f>
        <v>30.106852679154585</v>
      </c>
      <c r="F236" s="364">
        <v>12061</v>
      </c>
      <c r="G236" s="345">
        <f>F236/F232*100</f>
        <v>32.90913357381021</v>
      </c>
      <c r="H236" s="363">
        <f t="shared" si="1"/>
        <v>4.65984033321763</v>
      </c>
    </row>
    <row r="237" spans="1:8" ht="15.75">
      <c r="A237" s="441">
        <v>1</v>
      </c>
      <c r="B237" s="492" t="s">
        <v>1584</v>
      </c>
      <c r="C237" s="7" t="s">
        <v>618</v>
      </c>
      <c r="D237" s="333">
        <v>1533</v>
      </c>
      <c r="E237" s="53">
        <f>E238+E239+E240+E241</f>
        <v>100</v>
      </c>
      <c r="F237" s="333">
        <v>1533</v>
      </c>
      <c r="G237" s="53">
        <f>G238+G239+G240+G241</f>
        <v>100</v>
      </c>
      <c r="H237" s="363">
        <f t="shared" si="1"/>
        <v>0</v>
      </c>
    </row>
    <row r="238" spans="1:8" ht="15.75">
      <c r="A238" s="441"/>
      <c r="B238" s="492"/>
      <c r="C238" s="8" t="s">
        <v>67</v>
      </c>
      <c r="D238" s="333">
        <v>0</v>
      </c>
      <c r="E238" s="53">
        <f>D238/D237*100</f>
        <v>0</v>
      </c>
      <c r="F238" s="333">
        <v>0</v>
      </c>
      <c r="G238" s="53">
        <f>F238/F237*100</f>
        <v>0</v>
      </c>
      <c r="H238" s="363"/>
    </row>
    <row r="239" spans="1:8" ht="15.75">
      <c r="A239" s="441"/>
      <c r="B239" s="492"/>
      <c r="C239" s="8" t="s">
        <v>21</v>
      </c>
      <c r="D239" s="377">
        <v>0</v>
      </c>
      <c r="E239" s="53">
        <f>D239/D237*100</f>
        <v>0</v>
      </c>
      <c r="F239" s="377">
        <v>0</v>
      </c>
      <c r="G239" s="53">
        <f>F239/F237*100</f>
        <v>0</v>
      </c>
      <c r="H239" s="363"/>
    </row>
    <row r="240" spans="1:8" ht="15.75">
      <c r="A240" s="441"/>
      <c r="B240" s="492"/>
      <c r="C240" s="7" t="s">
        <v>68</v>
      </c>
      <c r="D240" s="377">
        <v>1533</v>
      </c>
      <c r="E240" s="53">
        <f>D240/D237*100</f>
        <v>100</v>
      </c>
      <c r="F240" s="377">
        <v>1533</v>
      </c>
      <c r="G240" s="53">
        <f>F240/F237*100</f>
        <v>100</v>
      </c>
      <c r="H240" s="363">
        <f t="shared" si="1"/>
        <v>0</v>
      </c>
    </row>
    <row r="241" spans="1:8" ht="15.75">
      <c r="A241" s="441"/>
      <c r="B241" s="492"/>
      <c r="C241" s="8" t="s">
        <v>70</v>
      </c>
      <c r="D241" s="333">
        <v>0</v>
      </c>
      <c r="E241" s="53">
        <f>D241/D237*100</f>
        <v>0</v>
      </c>
      <c r="F241" s="333">
        <v>0</v>
      </c>
      <c r="G241" s="53">
        <f>F241/F237*100</f>
        <v>0</v>
      </c>
      <c r="H241" s="363"/>
    </row>
    <row r="242" spans="1:8" ht="15.75">
      <c r="A242" s="441">
        <v>2</v>
      </c>
      <c r="B242" s="492" t="s">
        <v>1585</v>
      </c>
      <c r="C242" s="7" t="s">
        <v>618</v>
      </c>
      <c r="D242" s="333">
        <v>8810</v>
      </c>
      <c r="E242" s="53">
        <f>E243+E244+E245+E246</f>
        <v>100</v>
      </c>
      <c r="F242" s="333">
        <v>8538.6</v>
      </c>
      <c r="G242" s="53">
        <f>G243+G244+G245+G246</f>
        <v>100</v>
      </c>
      <c r="H242" s="363">
        <f t="shared" si="1"/>
        <v>-3.080590238365488</v>
      </c>
    </row>
    <row r="243" spans="1:8" ht="15.75">
      <c r="A243" s="441"/>
      <c r="B243" s="492"/>
      <c r="C243" s="8" t="s">
        <v>67</v>
      </c>
      <c r="D243" s="333">
        <v>7560</v>
      </c>
      <c r="E243" s="53">
        <f>D243/D242*100</f>
        <v>85.81157775255392</v>
      </c>
      <c r="F243" s="333">
        <v>7013.7</v>
      </c>
      <c r="G243" s="53">
        <f>F243/F242*100</f>
        <v>82.14110041458787</v>
      </c>
      <c r="H243" s="363">
        <f t="shared" si="1"/>
        <v>-7.226190476190482</v>
      </c>
    </row>
    <row r="244" spans="1:8" ht="15.75">
      <c r="A244" s="441"/>
      <c r="B244" s="492"/>
      <c r="C244" s="8" t="s">
        <v>21</v>
      </c>
      <c r="D244" s="377">
        <v>0</v>
      </c>
      <c r="E244" s="53">
        <f>D244/D242*100</f>
        <v>0</v>
      </c>
      <c r="F244" s="377">
        <v>0</v>
      </c>
      <c r="G244" s="53">
        <f>F244/F242*100</f>
        <v>0</v>
      </c>
      <c r="H244" s="363"/>
    </row>
    <row r="245" spans="1:8" ht="15.75">
      <c r="A245" s="441"/>
      <c r="B245" s="492"/>
      <c r="C245" s="7" t="s">
        <v>68</v>
      </c>
      <c r="D245" s="377">
        <v>0</v>
      </c>
      <c r="E245" s="53">
        <f>D245/D242*100</f>
        <v>0</v>
      </c>
      <c r="F245" s="377">
        <v>0</v>
      </c>
      <c r="G245" s="53">
        <f>F245/F242*100</f>
        <v>0</v>
      </c>
      <c r="H245" s="363"/>
    </row>
    <row r="246" spans="1:8" ht="15.75">
      <c r="A246" s="441"/>
      <c r="B246" s="492"/>
      <c r="C246" s="8" t="s">
        <v>70</v>
      </c>
      <c r="D246" s="333">
        <v>1250</v>
      </c>
      <c r="E246" s="53">
        <f>D246/D242*100</f>
        <v>14.188422247446084</v>
      </c>
      <c r="F246" s="333">
        <v>1524.9</v>
      </c>
      <c r="G246" s="53">
        <f>F246/F242*100</f>
        <v>17.85889958541213</v>
      </c>
      <c r="H246" s="363">
        <f t="shared" si="1"/>
        <v>21.99200000000002</v>
      </c>
    </row>
    <row r="247" spans="1:8" ht="15.75">
      <c r="A247" s="441">
        <v>3</v>
      </c>
      <c r="B247" s="492" t="s">
        <v>1586</v>
      </c>
      <c r="C247" s="7" t="s">
        <v>618</v>
      </c>
      <c r="D247" s="333">
        <v>6206</v>
      </c>
      <c r="E247" s="53">
        <f>E248+E249+E250+E251</f>
        <v>100</v>
      </c>
      <c r="F247" s="333">
        <v>6538.8</v>
      </c>
      <c r="G247" s="53">
        <f>G248+G249+G250+G251</f>
        <v>100</v>
      </c>
      <c r="H247" s="363">
        <f t="shared" si="1"/>
        <v>5.362552368675495</v>
      </c>
    </row>
    <row r="248" spans="1:8" ht="15.75">
      <c r="A248" s="441"/>
      <c r="B248" s="492"/>
      <c r="C248" s="8" t="s">
        <v>67</v>
      </c>
      <c r="D248" s="333">
        <v>2842</v>
      </c>
      <c r="E248" s="53">
        <f>D248/D247*100</f>
        <v>45.794392523364486</v>
      </c>
      <c r="F248" s="333">
        <v>2764.7</v>
      </c>
      <c r="G248" s="53">
        <f>F248/F247*100</f>
        <v>42.28145837156664</v>
      </c>
      <c r="H248" s="363">
        <f t="shared" si="1"/>
        <v>-2.719915552427878</v>
      </c>
    </row>
    <row r="249" spans="1:8" ht="15.75">
      <c r="A249" s="441"/>
      <c r="B249" s="492"/>
      <c r="C249" s="8" t="s">
        <v>21</v>
      </c>
      <c r="D249" s="377">
        <v>0</v>
      </c>
      <c r="E249" s="53">
        <f>D249/D247*100</f>
        <v>0</v>
      </c>
      <c r="F249" s="377">
        <v>0</v>
      </c>
      <c r="G249" s="53">
        <f>F249/F247*100</f>
        <v>0</v>
      </c>
      <c r="H249" s="363"/>
    </row>
    <row r="250" spans="1:8" ht="15.75">
      <c r="A250" s="441"/>
      <c r="B250" s="492"/>
      <c r="C250" s="7" t="s">
        <v>68</v>
      </c>
      <c r="D250" s="377">
        <v>0</v>
      </c>
      <c r="E250" s="53">
        <f>D250/D247*100</f>
        <v>0</v>
      </c>
      <c r="F250" s="377">
        <v>0</v>
      </c>
      <c r="G250" s="53">
        <f>F250/F247*100</f>
        <v>0</v>
      </c>
      <c r="H250" s="363"/>
    </row>
    <row r="251" spans="1:8" ht="15.75">
      <c r="A251" s="441"/>
      <c r="B251" s="492"/>
      <c r="C251" s="8" t="s">
        <v>70</v>
      </c>
      <c r="D251" s="377">
        <v>3364</v>
      </c>
      <c r="E251" s="53">
        <f>D251/D247*100</f>
        <v>54.20560747663551</v>
      </c>
      <c r="F251" s="377">
        <v>3774.1</v>
      </c>
      <c r="G251" s="53">
        <f>F251/F247*100</f>
        <v>57.71854162843335</v>
      </c>
      <c r="H251" s="363">
        <f t="shared" si="1"/>
        <v>12.19084423305587</v>
      </c>
    </row>
    <row r="252" spans="1:8" ht="24.75" customHeight="1">
      <c r="A252" s="441">
        <v>4</v>
      </c>
      <c r="B252" s="492" t="s">
        <v>1567</v>
      </c>
      <c r="C252" s="7" t="s">
        <v>618</v>
      </c>
      <c r="D252" s="333">
        <v>21728</v>
      </c>
      <c r="E252" s="53">
        <f>E253+E254+E255+E256</f>
        <v>100</v>
      </c>
      <c r="F252" s="333">
        <v>20039</v>
      </c>
      <c r="G252" s="53">
        <f>G253+G254+G255+G256</f>
        <v>100</v>
      </c>
      <c r="H252" s="363">
        <f t="shared" si="1"/>
        <v>-7.773379970544909</v>
      </c>
    </row>
    <row r="253" spans="1:8" ht="21" customHeight="1">
      <c r="A253" s="441"/>
      <c r="B253" s="492"/>
      <c r="C253" s="8" t="s">
        <v>67</v>
      </c>
      <c r="D253" s="333">
        <v>14818</v>
      </c>
      <c r="E253" s="53">
        <f>D253/D252*100</f>
        <v>68.19771723122238</v>
      </c>
      <c r="F253" s="333">
        <v>13277</v>
      </c>
      <c r="G253" s="53">
        <f>F253/F252*100</f>
        <v>66.25580118768401</v>
      </c>
      <c r="H253" s="363">
        <f t="shared" si="1"/>
        <v>-10.399514104467542</v>
      </c>
    </row>
    <row r="254" spans="1:8" ht="26.25" customHeight="1">
      <c r="A254" s="441"/>
      <c r="B254" s="492"/>
      <c r="C254" s="8" t="s">
        <v>21</v>
      </c>
      <c r="D254" s="377">
        <v>0</v>
      </c>
      <c r="E254" s="53">
        <f>D254/D252*100</f>
        <v>0</v>
      </c>
      <c r="F254" s="377">
        <v>0</v>
      </c>
      <c r="G254" s="53">
        <f>F254/F252*100</f>
        <v>0</v>
      </c>
      <c r="H254" s="363"/>
    </row>
    <row r="255" spans="1:8" ht="18" customHeight="1">
      <c r="A255" s="441"/>
      <c r="B255" s="492"/>
      <c r="C255" s="7" t="s">
        <v>68</v>
      </c>
      <c r="D255" s="377">
        <v>0</v>
      </c>
      <c r="E255" s="53">
        <f>D255/D252*100</f>
        <v>0</v>
      </c>
      <c r="F255" s="377">
        <v>0</v>
      </c>
      <c r="G255" s="53">
        <f>F255/F252*100</f>
        <v>0</v>
      </c>
      <c r="H255" s="363"/>
    </row>
    <row r="256" spans="1:8" ht="19.5" customHeight="1">
      <c r="A256" s="441"/>
      <c r="B256" s="492"/>
      <c r="C256" s="8" t="s">
        <v>70</v>
      </c>
      <c r="D256" s="377">
        <v>6910</v>
      </c>
      <c r="E256" s="53">
        <f>D256/D252*100</f>
        <v>31.802282768777612</v>
      </c>
      <c r="F256" s="377">
        <v>6762</v>
      </c>
      <c r="G256" s="53">
        <f>F256/F252*100</f>
        <v>33.744198812315986</v>
      </c>
      <c r="H256" s="363">
        <f t="shared" si="1"/>
        <v>-2.141823444283645</v>
      </c>
    </row>
    <row r="257" spans="1:8" ht="15.75">
      <c r="A257" s="441" t="s">
        <v>482</v>
      </c>
      <c r="B257" s="495" t="s">
        <v>97</v>
      </c>
      <c r="C257" s="342" t="s">
        <v>618</v>
      </c>
      <c r="D257" s="364">
        <v>700</v>
      </c>
      <c r="E257" s="330">
        <f>E258+E259+E260+E261</f>
        <v>100</v>
      </c>
      <c r="F257" s="364">
        <v>513.2</v>
      </c>
      <c r="G257" s="330">
        <f>G258+G259+G260+G261</f>
        <v>100</v>
      </c>
      <c r="H257" s="363">
        <f t="shared" si="1"/>
        <v>-26.685714285714283</v>
      </c>
    </row>
    <row r="258" spans="1:8" ht="15.75">
      <c r="A258" s="441"/>
      <c r="B258" s="495"/>
      <c r="C258" s="141" t="s">
        <v>67</v>
      </c>
      <c r="D258" s="364">
        <v>700</v>
      </c>
      <c r="E258" s="330">
        <f>D258/D257*100</f>
        <v>100</v>
      </c>
      <c r="F258" s="364">
        <v>513.2</v>
      </c>
      <c r="G258" s="330">
        <f>F258/F257*100</f>
        <v>100</v>
      </c>
      <c r="H258" s="363">
        <f t="shared" si="1"/>
        <v>-26.685714285714283</v>
      </c>
    </row>
    <row r="259" spans="1:8" ht="15.75">
      <c r="A259" s="441"/>
      <c r="B259" s="495"/>
      <c r="C259" s="141" t="s">
        <v>21</v>
      </c>
      <c r="D259" s="376">
        <v>0</v>
      </c>
      <c r="E259" s="330">
        <f>D259/D257*100</f>
        <v>0</v>
      </c>
      <c r="F259" s="376">
        <v>0</v>
      </c>
      <c r="G259" s="330">
        <f>F259/F257*100</f>
        <v>0</v>
      </c>
      <c r="H259" s="363"/>
    </row>
    <row r="260" spans="1:8" ht="15.75">
      <c r="A260" s="441"/>
      <c r="B260" s="495"/>
      <c r="C260" s="342" t="s">
        <v>68</v>
      </c>
      <c r="D260" s="364">
        <v>0</v>
      </c>
      <c r="E260" s="330">
        <f>D260/D257*100</f>
        <v>0</v>
      </c>
      <c r="F260" s="364">
        <v>0</v>
      </c>
      <c r="G260" s="330">
        <f>F260/F257*100</f>
        <v>0</v>
      </c>
      <c r="H260" s="363"/>
    </row>
    <row r="261" spans="1:8" ht="15.75">
      <c r="A261" s="441"/>
      <c r="B261" s="495"/>
      <c r="C261" s="141" t="s">
        <v>70</v>
      </c>
      <c r="D261" s="376">
        <v>0</v>
      </c>
      <c r="E261" s="345">
        <f>D261/D257*100</f>
        <v>0</v>
      </c>
      <c r="F261" s="376">
        <v>0</v>
      </c>
      <c r="G261" s="345">
        <f>F261/F257*100</f>
        <v>0</v>
      </c>
      <c r="H261" s="363"/>
    </row>
    <row r="262" spans="1:8" ht="15.75">
      <c r="A262" s="441">
        <v>1</v>
      </c>
      <c r="B262" s="492" t="s">
        <v>1583</v>
      </c>
      <c r="C262" s="7" t="s">
        <v>618</v>
      </c>
      <c r="D262" s="333">
        <v>700</v>
      </c>
      <c r="E262" s="53">
        <f>E263+E264+E265+E266</f>
        <v>100</v>
      </c>
      <c r="F262" s="333">
        <v>513.2</v>
      </c>
      <c r="G262" s="53">
        <f>G263+G264+G265+G266</f>
        <v>100</v>
      </c>
      <c r="H262" s="363">
        <f t="shared" si="1"/>
        <v>-26.685714285714283</v>
      </c>
    </row>
    <row r="263" spans="1:8" ht="15.75">
      <c r="A263" s="441"/>
      <c r="B263" s="492"/>
      <c r="C263" s="8" t="s">
        <v>67</v>
      </c>
      <c r="D263" s="333">
        <v>700</v>
      </c>
      <c r="E263" s="53">
        <f>D263/D262*100</f>
        <v>100</v>
      </c>
      <c r="F263" s="333">
        <v>513.2</v>
      </c>
      <c r="G263" s="53">
        <f>F263/F262*100</f>
        <v>100</v>
      </c>
      <c r="H263" s="363">
        <f t="shared" si="1"/>
        <v>-26.685714285714283</v>
      </c>
    </row>
    <row r="264" spans="1:8" ht="15.75">
      <c r="A264" s="441"/>
      <c r="B264" s="492"/>
      <c r="C264" s="8" t="s">
        <v>21</v>
      </c>
      <c r="D264" s="377">
        <v>0</v>
      </c>
      <c r="E264" s="53">
        <f>D264/D262*100</f>
        <v>0</v>
      </c>
      <c r="F264" s="377">
        <v>0</v>
      </c>
      <c r="G264" s="53">
        <f>F264/F262*100</f>
        <v>0</v>
      </c>
      <c r="H264" s="363"/>
    </row>
    <row r="265" spans="1:8" ht="15.75">
      <c r="A265" s="441"/>
      <c r="B265" s="492"/>
      <c r="C265" s="7" t="s">
        <v>68</v>
      </c>
      <c r="D265" s="377">
        <v>0</v>
      </c>
      <c r="E265" s="53">
        <f>D265/D262*100</f>
        <v>0</v>
      </c>
      <c r="F265" s="377">
        <v>0</v>
      </c>
      <c r="G265" s="53">
        <f>F265/F262*100</f>
        <v>0</v>
      </c>
      <c r="H265" s="363"/>
    </row>
    <row r="266" spans="1:8" ht="15.75">
      <c r="A266" s="441"/>
      <c r="B266" s="492"/>
      <c r="C266" s="8" t="s">
        <v>70</v>
      </c>
      <c r="D266" s="377">
        <v>0</v>
      </c>
      <c r="E266" s="53">
        <f>D266/D262*100</f>
        <v>0</v>
      </c>
      <c r="F266" s="377">
        <v>0</v>
      </c>
      <c r="G266" s="53">
        <f>F266/F262*100</f>
        <v>0</v>
      </c>
      <c r="H266" s="363"/>
    </row>
    <row r="267" spans="1:8" ht="15.75">
      <c r="A267" s="441" t="s">
        <v>1105</v>
      </c>
      <c r="B267" s="495" t="s">
        <v>99</v>
      </c>
      <c r="C267" s="342" t="s">
        <v>618</v>
      </c>
      <c r="D267" s="364">
        <v>61554.9</v>
      </c>
      <c r="E267" s="330">
        <f>E268+E269+E270+E271</f>
        <v>100</v>
      </c>
      <c r="F267" s="364">
        <v>58130.4</v>
      </c>
      <c r="G267" s="330">
        <f>G268+G269+G270+G271</f>
        <v>100</v>
      </c>
      <c r="H267" s="363">
        <f t="shared" si="1"/>
        <v>-5.563326396436352</v>
      </c>
    </row>
    <row r="268" spans="1:8" ht="15.75">
      <c r="A268" s="441"/>
      <c r="B268" s="495"/>
      <c r="C268" s="141" t="s">
        <v>67</v>
      </c>
      <c r="D268" s="364">
        <v>50441.9</v>
      </c>
      <c r="E268" s="330">
        <f>D268/D267*100</f>
        <v>81.94619762196024</v>
      </c>
      <c r="F268" s="364">
        <v>47267.4</v>
      </c>
      <c r="G268" s="330">
        <f>F268/F267*100</f>
        <v>81.31270385202923</v>
      </c>
      <c r="H268" s="363">
        <f t="shared" si="1"/>
        <v>-6.293379115378286</v>
      </c>
    </row>
    <row r="269" spans="1:8" ht="15.75">
      <c r="A269" s="441"/>
      <c r="B269" s="495"/>
      <c r="C269" s="141" t="s">
        <v>21</v>
      </c>
      <c r="D269" s="376">
        <v>0</v>
      </c>
      <c r="E269" s="330">
        <f>D269/D267*100</f>
        <v>0</v>
      </c>
      <c r="F269" s="376">
        <v>0</v>
      </c>
      <c r="G269" s="330">
        <f>F269/F267*100</f>
        <v>0</v>
      </c>
      <c r="H269" s="363"/>
    </row>
    <row r="270" spans="1:8" ht="15.75">
      <c r="A270" s="441"/>
      <c r="B270" s="495"/>
      <c r="C270" s="342" t="s">
        <v>68</v>
      </c>
      <c r="D270" s="376">
        <v>11113</v>
      </c>
      <c r="E270" s="330">
        <f>D270/D267*100</f>
        <v>18.053802378039766</v>
      </c>
      <c r="F270" s="376">
        <v>10863</v>
      </c>
      <c r="G270" s="330">
        <f>F270/F267*100</f>
        <v>18.68729614797077</v>
      </c>
      <c r="H270" s="363">
        <f t="shared" si="1"/>
        <v>-2.249617565013949</v>
      </c>
    </row>
    <row r="271" spans="1:8" ht="15.75">
      <c r="A271" s="441"/>
      <c r="B271" s="495"/>
      <c r="C271" s="141" t="s">
        <v>70</v>
      </c>
      <c r="D271" s="376">
        <v>0</v>
      </c>
      <c r="E271" s="345">
        <f>D271/D267*100</f>
        <v>0</v>
      </c>
      <c r="F271" s="376">
        <v>0</v>
      </c>
      <c r="G271" s="345">
        <f>F271/F267*100</f>
        <v>0</v>
      </c>
      <c r="H271" s="363"/>
    </row>
    <row r="272" spans="1:8" ht="15.75">
      <c r="A272" s="441">
        <v>1</v>
      </c>
      <c r="B272" s="492" t="s">
        <v>1587</v>
      </c>
      <c r="C272" s="7" t="s">
        <v>618</v>
      </c>
      <c r="D272" s="333">
        <v>8623</v>
      </c>
      <c r="E272" s="53">
        <f>E273+E274+E275+E276</f>
        <v>100</v>
      </c>
      <c r="F272" s="333">
        <v>8150.2</v>
      </c>
      <c r="G272" s="53">
        <f>G273+G274+G275+G276</f>
        <v>100</v>
      </c>
      <c r="H272" s="363">
        <f t="shared" si="1"/>
        <v>-5.483010553171752</v>
      </c>
    </row>
    <row r="273" spans="1:8" ht="15.75">
      <c r="A273" s="441"/>
      <c r="B273" s="492"/>
      <c r="C273" s="8" t="s">
        <v>67</v>
      </c>
      <c r="D273" s="333">
        <v>8623</v>
      </c>
      <c r="E273" s="53">
        <f>D273/D272*100</f>
        <v>100</v>
      </c>
      <c r="F273" s="333">
        <v>8150.2</v>
      </c>
      <c r="G273" s="53">
        <f>F273/F272*100</f>
        <v>100</v>
      </c>
      <c r="H273" s="363">
        <f t="shared" si="1"/>
        <v>-5.483010553171752</v>
      </c>
    </row>
    <row r="274" spans="1:8" ht="15.75">
      <c r="A274" s="441"/>
      <c r="B274" s="492"/>
      <c r="C274" s="8" t="s">
        <v>21</v>
      </c>
      <c r="D274" s="377">
        <v>0</v>
      </c>
      <c r="E274" s="53">
        <f>D274/D272*100</f>
        <v>0</v>
      </c>
      <c r="F274" s="377">
        <v>0</v>
      </c>
      <c r="G274" s="53">
        <f>F274/F272*100</f>
        <v>0</v>
      </c>
      <c r="H274" s="363"/>
    </row>
    <row r="275" spans="1:8" ht="15.75">
      <c r="A275" s="441"/>
      <c r="B275" s="492"/>
      <c r="C275" s="7" t="s">
        <v>68</v>
      </c>
      <c r="D275" s="377">
        <v>0</v>
      </c>
      <c r="E275" s="53">
        <f>D275/D272*100</f>
        <v>0</v>
      </c>
      <c r="F275" s="377">
        <v>0</v>
      </c>
      <c r="G275" s="53">
        <f>F275/F272*100</f>
        <v>0</v>
      </c>
      <c r="H275" s="363"/>
    </row>
    <row r="276" spans="1:8" ht="15.75">
      <c r="A276" s="441"/>
      <c r="B276" s="492"/>
      <c r="C276" s="8" t="s">
        <v>70</v>
      </c>
      <c r="D276" s="377">
        <v>0</v>
      </c>
      <c r="E276" s="53">
        <f>D276/D272*100</f>
        <v>0</v>
      </c>
      <c r="F276" s="377">
        <v>0</v>
      </c>
      <c r="G276" s="53">
        <f>F276/F272*100</f>
        <v>0</v>
      </c>
      <c r="H276" s="363"/>
    </row>
    <row r="277" spans="1:8" ht="15.75">
      <c r="A277" s="441">
        <v>2</v>
      </c>
      <c r="B277" s="492" t="s">
        <v>1588</v>
      </c>
      <c r="C277" s="7" t="s">
        <v>618</v>
      </c>
      <c r="D277" s="333">
        <v>24149</v>
      </c>
      <c r="E277" s="53">
        <f>E278+E279+E280+E281</f>
        <v>100</v>
      </c>
      <c r="F277" s="333">
        <v>23794.7</v>
      </c>
      <c r="G277" s="53">
        <f>G278+G279+G280+G281</f>
        <v>100</v>
      </c>
      <c r="H277" s="363">
        <f t="shared" si="1"/>
        <v>-1.4671414965422969</v>
      </c>
    </row>
    <row r="278" spans="1:8" ht="15.75">
      <c r="A278" s="441"/>
      <c r="B278" s="492"/>
      <c r="C278" s="8" t="s">
        <v>67</v>
      </c>
      <c r="D278" s="333">
        <v>24149</v>
      </c>
      <c r="E278" s="53">
        <f>D278/D277*100</f>
        <v>100</v>
      </c>
      <c r="F278" s="333">
        <v>23794.7</v>
      </c>
      <c r="G278" s="53">
        <f>F278/F277*100</f>
        <v>100</v>
      </c>
      <c r="H278" s="363">
        <f t="shared" si="1"/>
        <v>-1.4671414965422969</v>
      </c>
    </row>
    <row r="279" spans="1:8" ht="15.75">
      <c r="A279" s="441"/>
      <c r="B279" s="492"/>
      <c r="C279" s="8" t="s">
        <v>21</v>
      </c>
      <c r="D279" s="377">
        <v>0</v>
      </c>
      <c r="E279" s="53">
        <f>D279/D277*100</f>
        <v>0</v>
      </c>
      <c r="F279" s="377">
        <v>0</v>
      </c>
      <c r="G279" s="53">
        <f>F279/F277*100</f>
        <v>0</v>
      </c>
      <c r="H279" s="363"/>
    </row>
    <row r="280" spans="1:8" ht="15.75">
      <c r="A280" s="441"/>
      <c r="B280" s="492"/>
      <c r="C280" s="7" t="s">
        <v>68</v>
      </c>
      <c r="D280" s="377">
        <v>0</v>
      </c>
      <c r="E280" s="53">
        <f>D280/D277*100</f>
        <v>0</v>
      </c>
      <c r="F280" s="377">
        <v>0</v>
      </c>
      <c r="G280" s="53">
        <f>F280/F277*100</f>
        <v>0</v>
      </c>
      <c r="H280" s="363"/>
    </row>
    <row r="281" spans="1:8" ht="15.75">
      <c r="A281" s="441"/>
      <c r="B281" s="492"/>
      <c r="C281" s="8" t="s">
        <v>70</v>
      </c>
      <c r="D281" s="377">
        <v>0</v>
      </c>
      <c r="E281" s="53">
        <f>D281/D277*100</f>
        <v>0</v>
      </c>
      <c r="F281" s="377">
        <v>0</v>
      </c>
      <c r="G281" s="53">
        <f>F281/F277*100</f>
        <v>0</v>
      </c>
      <c r="H281" s="363"/>
    </row>
    <row r="282" spans="1:8" ht="15.75">
      <c r="A282" s="441">
        <v>3</v>
      </c>
      <c r="B282" s="492" t="s">
        <v>1589</v>
      </c>
      <c r="C282" s="7" t="s">
        <v>618</v>
      </c>
      <c r="D282" s="333">
        <v>17561.9</v>
      </c>
      <c r="E282" s="53">
        <f>E283+E284+E285+E286</f>
        <v>100</v>
      </c>
      <c r="F282" s="333">
        <v>15254.2</v>
      </c>
      <c r="G282" s="53">
        <f>G283+G284+G285+G286</f>
        <v>100</v>
      </c>
      <c r="H282" s="363">
        <f t="shared" si="1"/>
        <v>-13.14037774956013</v>
      </c>
    </row>
    <row r="283" spans="1:8" ht="15.75">
      <c r="A283" s="441"/>
      <c r="B283" s="492"/>
      <c r="C283" s="8" t="s">
        <v>67</v>
      </c>
      <c r="D283" s="377">
        <v>17561.9</v>
      </c>
      <c r="E283" s="53">
        <f>D283/D282*100</f>
        <v>100</v>
      </c>
      <c r="F283" s="377">
        <v>15254.2</v>
      </c>
      <c r="G283" s="53">
        <f>F283/F282*100</f>
        <v>100</v>
      </c>
      <c r="H283" s="363">
        <f t="shared" si="1"/>
        <v>-13.14037774956013</v>
      </c>
    </row>
    <row r="284" spans="1:8" ht="15.75">
      <c r="A284" s="441"/>
      <c r="B284" s="492"/>
      <c r="C284" s="8" t="s">
        <v>21</v>
      </c>
      <c r="D284" s="377">
        <v>0</v>
      </c>
      <c r="E284" s="53">
        <f>D284/D282*100</f>
        <v>0</v>
      </c>
      <c r="F284" s="377">
        <v>0</v>
      </c>
      <c r="G284" s="53">
        <f>F284/F282*100</f>
        <v>0</v>
      </c>
      <c r="H284" s="363"/>
    </row>
    <row r="285" spans="1:8" ht="15.75">
      <c r="A285" s="441"/>
      <c r="B285" s="492"/>
      <c r="C285" s="7" t="s">
        <v>68</v>
      </c>
      <c r="D285" s="377">
        <v>0</v>
      </c>
      <c r="E285" s="53">
        <f>D285/D282*100</f>
        <v>0</v>
      </c>
      <c r="F285" s="377">
        <v>0</v>
      </c>
      <c r="G285" s="53">
        <f>F285/F282*100</f>
        <v>0</v>
      </c>
      <c r="H285" s="363"/>
    </row>
    <row r="286" spans="1:8" ht="15.75">
      <c r="A286" s="441"/>
      <c r="B286" s="492"/>
      <c r="C286" s="8" t="s">
        <v>70</v>
      </c>
      <c r="D286" s="377">
        <v>0</v>
      </c>
      <c r="E286" s="53">
        <f>D286/D282*100</f>
        <v>0</v>
      </c>
      <c r="F286" s="377">
        <v>0</v>
      </c>
      <c r="G286" s="53">
        <f>F286/F282*100</f>
        <v>0</v>
      </c>
      <c r="H286" s="363"/>
    </row>
    <row r="287" spans="1:8" ht="24" customHeight="1" thickBot="1">
      <c r="A287" s="441">
        <v>4</v>
      </c>
      <c r="B287" s="492" t="s">
        <v>1590</v>
      </c>
      <c r="C287" s="7" t="s">
        <v>618</v>
      </c>
      <c r="D287" s="377">
        <v>108</v>
      </c>
      <c r="E287" s="53">
        <f>E288+E289+E290+E291</f>
        <v>100</v>
      </c>
      <c r="F287" s="377">
        <v>68.3</v>
      </c>
      <c r="G287" s="53">
        <f>G288+G289+G290+G291</f>
        <v>100</v>
      </c>
      <c r="H287" s="363">
        <f t="shared" si="1"/>
        <v>-36.75925925925926</v>
      </c>
    </row>
    <row r="288" spans="1:18" ht="23.25" customHeight="1">
      <c r="A288" s="441"/>
      <c r="B288" s="492"/>
      <c r="C288" s="8" t="s">
        <v>67</v>
      </c>
      <c r="D288" s="377">
        <v>108</v>
      </c>
      <c r="E288" s="53">
        <f>D288/D287*100</f>
        <v>100</v>
      </c>
      <c r="F288" s="377">
        <v>68.3</v>
      </c>
      <c r="G288" s="53">
        <f>F288/F287*100</f>
        <v>100</v>
      </c>
      <c r="H288" s="363">
        <f t="shared" si="1"/>
        <v>-36.75925925925926</v>
      </c>
      <c r="N288" s="202"/>
      <c r="O288" s="203"/>
      <c r="P288" s="202"/>
      <c r="Q288" s="203"/>
      <c r="R288" s="204"/>
    </row>
    <row r="289" spans="1:18" ht="22.5" customHeight="1">
      <c r="A289" s="441"/>
      <c r="B289" s="492"/>
      <c r="C289" s="8" t="s">
        <v>21</v>
      </c>
      <c r="D289" s="377">
        <v>0</v>
      </c>
      <c r="E289" s="53">
        <f>D289/D287*100</f>
        <v>0</v>
      </c>
      <c r="F289" s="377">
        <v>0</v>
      </c>
      <c r="G289" s="53">
        <f>F289/F287*100</f>
        <v>0</v>
      </c>
      <c r="H289" s="363"/>
      <c r="N289" s="205"/>
      <c r="O289" s="75"/>
      <c r="P289" s="205"/>
      <c r="Q289" s="75"/>
      <c r="R289" s="206"/>
    </row>
    <row r="290" spans="1:18" ht="27" customHeight="1">
      <c r="A290" s="441"/>
      <c r="B290" s="492"/>
      <c r="C290" s="7" t="s">
        <v>68</v>
      </c>
      <c r="D290" s="377">
        <v>0</v>
      </c>
      <c r="E290" s="53">
        <f>D290/D287*100</f>
        <v>0</v>
      </c>
      <c r="F290" s="377">
        <v>0</v>
      </c>
      <c r="G290" s="53">
        <f>F290/F287*100</f>
        <v>0</v>
      </c>
      <c r="H290" s="363"/>
      <c r="N290" s="207"/>
      <c r="O290" s="79"/>
      <c r="P290" s="207"/>
      <c r="Q290" s="79"/>
      <c r="R290" s="206"/>
    </row>
    <row r="291" spans="1:18" ht="33.75" customHeight="1">
      <c r="A291" s="441"/>
      <c r="B291" s="492"/>
      <c r="C291" s="8" t="s">
        <v>70</v>
      </c>
      <c r="D291" s="377">
        <v>0</v>
      </c>
      <c r="E291" s="53">
        <f>D291/D287*100</f>
        <v>0</v>
      </c>
      <c r="F291" s="377">
        <v>0</v>
      </c>
      <c r="G291" s="53">
        <f>F291/F287*100</f>
        <v>0</v>
      </c>
      <c r="H291" s="363"/>
      <c r="N291" s="205"/>
      <c r="O291" s="75"/>
      <c r="P291" s="205"/>
      <c r="Q291" s="75"/>
      <c r="R291" s="206"/>
    </row>
    <row r="292" spans="1:18" ht="27" customHeight="1" thickBot="1">
      <c r="A292" s="441">
        <v>5</v>
      </c>
      <c r="B292" s="492" t="s">
        <v>1591</v>
      </c>
      <c r="C292" s="7" t="s">
        <v>618</v>
      </c>
      <c r="D292" s="377">
        <v>11113</v>
      </c>
      <c r="E292" s="53">
        <f>E293+E294+E295+E296</f>
        <v>100</v>
      </c>
      <c r="F292" s="377">
        <v>10863</v>
      </c>
      <c r="G292" s="53">
        <f>G293+G294+G295+G296</f>
        <v>100</v>
      </c>
      <c r="H292" s="363">
        <f>F292/D292*100-100</f>
        <v>-2.249617565013949</v>
      </c>
      <c r="N292" s="208"/>
      <c r="O292" s="209"/>
      <c r="P292" s="208"/>
      <c r="Q292" s="209"/>
      <c r="R292" s="210"/>
    </row>
    <row r="293" spans="1:18" ht="25.5" customHeight="1">
      <c r="A293" s="441"/>
      <c r="B293" s="492"/>
      <c r="C293" s="8" t="s">
        <v>67</v>
      </c>
      <c r="D293" s="377">
        <v>0</v>
      </c>
      <c r="E293" s="53">
        <f>D293/D292*100</f>
        <v>0</v>
      </c>
      <c r="F293" s="377">
        <v>0</v>
      </c>
      <c r="G293" s="53">
        <f>F293/F292*100</f>
        <v>0</v>
      </c>
      <c r="H293" s="363"/>
      <c r="N293" s="211"/>
      <c r="O293" s="203"/>
      <c r="P293" s="211"/>
      <c r="Q293" s="203"/>
      <c r="R293" s="204"/>
    </row>
    <row r="294" spans="1:18" ht="34.5" customHeight="1">
      <c r="A294" s="441"/>
      <c r="B294" s="492"/>
      <c r="C294" s="8" t="s">
        <v>21</v>
      </c>
      <c r="D294" s="377">
        <v>0</v>
      </c>
      <c r="E294" s="53">
        <f>D294/D292*100</f>
        <v>0</v>
      </c>
      <c r="F294" s="377">
        <v>0</v>
      </c>
      <c r="G294" s="53">
        <f>F294/F292*100</f>
        <v>0</v>
      </c>
      <c r="H294" s="363"/>
      <c r="N294" s="76"/>
      <c r="O294" s="77"/>
      <c r="P294" s="76"/>
      <c r="Q294" s="77"/>
      <c r="R294" s="206"/>
    </row>
    <row r="295" spans="1:18" ht="30" customHeight="1">
      <c r="A295" s="441"/>
      <c r="B295" s="492"/>
      <c r="C295" s="7" t="s">
        <v>68</v>
      </c>
      <c r="D295" s="377">
        <v>11113</v>
      </c>
      <c r="E295" s="53">
        <f>D295/D292*100</f>
        <v>100</v>
      </c>
      <c r="F295" s="377">
        <v>10863</v>
      </c>
      <c r="G295" s="53">
        <f>F295/F292*100</f>
        <v>100</v>
      </c>
      <c r="H295" s="363">
        <f>F295/D295*100-100</f>
        <v>-2.249617565013949</v>
      </c>
      <c r="N295" s="78"/>
      <c r="O295" s="79"/>
      <c r="P295" s="78"/>
      <c r="Q295" s="81"/>
      <c r="R295" s="206"/>
    </row>
    <row r="296" spans="1:18" ht="37.5" customHeight="1">
      <c r="A296" s="441"/>
      <c r="B296" s="492"/>
      <c r="C296" s="8" t="s">
        <v>70</v>
      </c>
      <c r="D296" s="377">
        <v>0</v>
      </c>
      <c r="E296" s="53">
        <f>D296/D292*100</f>
        <v>0</v>
      </c>
      <c r="F296" s="377">
        <v>0</v>
      </c>
      <c r="G296" s="53">
        <f>F296/F292*100</f>
        <v>0</v>
      </c>
      <c r="H296" s="363"/>
      <c r="N296" s="76"/>
      <c r="O296" s="77"/>
      <c r="P296" s="76"/>
      <c r="Q296" s="77"/>
      <c r="R296" s="206"/>
    </row>
    <row r="297" spans="1:18" ht="15.75">
      <c r="A297" s="529" t="s">
        <v>47</v>
      </c>
      <c r="B297" s="497" t="s">
        <v>687</v>
      </c>
      <c r="C297" s="174" t="s">
        <v>618</v>
      </c>
      <c r="D297" s="355">
        <f>D298+D299+D300+D301</f>
        <v>5611.900000000001</v>
      </c>
      <c r="E297" s="355">
        <f>E298+E299+E300+E301</f>
        <v>100</v>
      </c>
      <c r="F297" s="355">
        <f>F298+F299+F300+F301</f>
        <v>5581.2</v>
      </c>
      <c r="G297" s="355">
        <f>G298+G299+G300+G301</f>
        <v>100</v>
      </c>
      <c r="H297" s="355">
        <f>F297/D297*100-100</f>
        <v>-0.547051800637945</v>
      </c>
      <c r="N297" s="238"/>
      <c r="O297" s="239"/>
      <c r="P297" s="238"/>
      <c r="Q297" s="239"/>
      <c r="R297" s="241"/>
    </row>
    <row r="298" spans="1:18" ht="15.75">
      <c r="A298" s="529"/>
      <c r="B298" s="497"/>
      <c r="C298" s="174" t="s">
        <v>67</v>
      </c>
      <c r="D298" s="355">
        <f>D302+D348+D363</f>
        <v>3714.8</v>
      </c>
      <c r="E298" s="355">
        <f>D298/D297*100</f>
        <v>66.19504980487892</v>
      </c>
      <c r="F298" s="355">
        <f>F302+F348+F363</f>
        <v>3684.7</v>
      </c>
      <c r="G298" s="355">
        <f>F298/F297*100</f>
        <v>66.01985236149932</v>
      </c>
      <c r="H298" s="355">
        <f>F298/D298*100-100</f>
        <v>-0.8102724238182475</v>
      </c>
      <c r="N298" s="238"/>
      <c r="O298" s="239"/>
      <c r="P298" s="238"/>
      <c r="Q298" s="239"/>
      <c r="R298" s="241"/>
    </row>
    <row r="299" spans="1:18" ht="15.75">
      <c r="A299" s="529"/>
      <c r="B299" s="497"/>
      <c r="C299" s="174" t="s">
        <v>21</v>
      </c>
      <c r="D299" s="355">
        <f>D364</f>
        <v>924.1</v>
      </c>
      <c r="E299" s="355">
        <f>D299/D297*100</f>
        <v>16.466793777508506</v>
      </c>
      <c r="F299" s="355">
        <f>F364</f>
        <v>924.1</v>
      </c>
      <c r="G299" s="355">
        <f>F299/F297*100</f>
        <v>16.55737117465778</v>
      </c>
      <c r="H299" s="355">
        <f>F299/D299*100-100</f>
        <v>0</v>
      </c>
      <c r="N299" s="238"/>
      <c r="O299" s="239"/>
      <c r="P299" s="238"/>
      <c r="Q299" s="239"/>
      <c r="R299" s="241"/>
    </row>
    <row r="300" spans="1:18" ht="15.75">
      <c r="A300" s="529"/>
      <c r="B300" s="497"/>
      <c r="C300" s="174" t="s">
        <v>68</v>
      </c>
      <c r="D300" s="355">
        <f>D375</f>
        <v>973</v>
      </c>
      <c r="E300" s="355">
        <f>D300/D297*100</f>
        <v>17.33815641761257</v>
      </c>
      <c r="F300" s="355">
        <f>F375</f>
        <v>972.4</v>
      </c>
      <c r="G300" s="355">
        <f>F300/F297*100</f>
        <v>17.4227764638429</v>
      </c>
      <c r="H300" s="355">
        <f>F300/D300*100-100</f>
        <v>-0.061664953751289886</v>
      </c>
      <c r="N300" s="238"/>
      <c r="O300" s="239"/>
      <c r="P300" s="238"/>
      <c r="Q300" s="239"/>
      <c r="R300" s="241"/>
    </row>
    <row r="301" spans="1:18" ht="15.75">
      <c r="A301" s="529"/>
      <c r="B301" s="497"/>
      <c r="C301" s="174" t="s">
        <v>70</v>
      </c>
      <c r="D301" s="355">
        <v>0</v>
      </c>
      <c r="E301" s="355">
        <v>0</v>
      </c>
      <c r="F301" s="355">
        <v>0</v>
      </c>
      <c r="G301" s="355">
        <v>0</v>
      </c>
      <c r="H301" s="355"/>
      <c r="N301" s="238"/>
      <c r="O301" s="239"/>
      <c r="P301" s="238"/>
      <c r="Q301" s="239"/>
      <c r="R301" s="241"/>
    </row>
    <row r="302" spans="1:18" ht="15.75">
      <c r="A302" s="532" t="s">
        <v>125</v>
      </c>
      <c r="B302" s="533" t="s">
        <v>102</v>
      </c>
      <c r="C302" s="102" t="s">
        <v>618</v>
      </c>
      <c r="D302" s="345">
        <f>D303</f>
        <v>1675.6000000000001</v>
      </c>
      <c r="E302" s="330">
        <f>E303+E304+E305+E306</f>
        <v>100</v>
      </c>
      <c r="F302" s="345">
        <f>F303</f>
        <v>1652.0999999999997</v>
      </c>
      <c r="G302" s="345">
        <f>G303</f>
        <v>100</v>
      </c>
      <c r="H302" s="345">
        <f>F302/D302*100-100</f>
        <v>-1.402482692766796</v>
      </c>
      <c r="N302" s="238"/>
      <c r="O302" s="239"/>
      <c r="P302" s="238"/>
      <c r="Q302" s="239"/>
      <c r="R302" s="241"/>
    </row>
    <row r="303" spans="1:18" ht="15.75">
      <c r="A303" s="532"/>
      <c r="B303" s="533"/>
      <c r="C303" s="102" t="s">
        <v>67</v>
      </c>
      <c r="D303" s="345">
        <f>D307+D312+D317+D322+D327+D332+D337+D342</f>
        <v>1675.6000000000001</v>
      </c>
      <c r="E303" s="330">
        <f>D303/D302*100</f>
        <v>100</v>
      </c>
      <c r="F303" s="345">
        <f>F307+F312+F317+F322+F327+F332+F337+F342</f>
        <v>1652.0999999999997</v>
      </c>
      <c r="G303" s="345">
        <f>F303/F302*100</f>
        <v>100</v>
      </c>
      <c r="H303" s="345">
        <f>F303/D303*100-100</f>
        <v>-1.402482692766796</v>
      </c>
      <c r="N303" s="238"/>
      <c r="O303" s="239"/>
      <c r="P303" s="238"/>
      <c r="Q303" s="239"/>
      <c r="R303" s="241"/>
    </row>
    <row r="304" spans="1:18" ht="15.75">
      <c r="A304" s="532"/>
      <c r="B304" s="533"/>
      <c r="C304" s="102" t="s">
        <v>21</v>
      </c>
      <c r="D304" s="345">
        <v>0</v>
      </c>
      <c r="E304" s="330">
        <f>D304/D302*100</f>
        <v>0</v>
      </c>
      <c r="F304" s="345">
        <v>0</v>
      </c>
      <c r="G304" s="345">
        <v>0</v>
      </c>
      <c r="H304" s="345"/>
      <c r="N304" s="238"/>
      <c r="O304" s="239"/>
      <c r="P304" s="238"/>
      <c r="Q304" s="239"/>
      <c r="R304" s="241"/>
    </row>
    <row r="305" spans="1:18" ht="15.75">
      <c r="A305" s="532"/>
      <c r="B305" s="533"/>
      <c r="C305" s="102" t="s">
        <v>68</v>
      </c>
      <c r="D305" s="345">
        <v>0</v>
      </c>
      <c r="E305" s="330">
        <f>D305/D302*100</f>
        <v>0</v>
      </c>
      <c r="F305" s="345">
        <v>0</v>
      </c>
      <c r="G305" s="345">
        <v>0</v>
      </c>
      <c r="H305" s="345"/>
      <c r="N305" s="238"/>
      <c r="O305" s="239"/>
      <c r="P305" s="238"/>
      <c r="Q305" s="239"/>
      <c r="R305" s="241"/>
    </row>
    <row r="306" spans="1:18" ht="15.75">
      <c r="A306" s="532"/>
      <c r="B306" s="533"/>
      <c r="C306" s="102" t="s">
        <v>70</v>
      </c>
      <c r="D306" s="345">
        <v>0</v>
      </c>
      <c r="E306" s="345">
        <f>D306/D302*100</f>
        <v>0</v>
      </c>
      <c r="F306" s="345">
        <v>0</v>
      </c>
      <c r="G306" s="345">
        <v>0</v>
      </c>
      <c r="H306" s="345"/>
      <c r="N306" s="238"/>
      <c r="O306" s="239"/>
      <c r="P306" s="238"/>
      <c r="Q306" s="239"/>
      <c r="R306" s="241"/>
    </row>
    <row r="307" spans="1:18" ht="16.5" thickBot="1">
      <c r="A307" s="421">
        <v>1</v>
      </c>
      <c r="B307" s="492" t="s">
        <v>1592</v>
      </c>
      <c r="C307" s="7" t="s">
        <v>618</v>
      </c>
      <c r="D307" s="53">
        <f>D308+D309+D310+D311</f>
        <v>74.5</v>
      </c>
      <c r="E307" s="53">
        <f>E308+E309+E310+E311</f>
        <v>100</v>
      </c>
      <c r="F307" s="53">
        <f>F308+F309+F310+F311</f>
        <v>74.4</v>
      </c>
      <c r="G307" s="53">
        <v>100</v>
      </c>
      <c r="H307" s="345">
        <f>F307/D307*100-100</f>
        <v>-0.13422818791946156</v>
      </c>
      <c r="N307" s="212"/>
      <c r="O307" s="213"/>
      <c r="P307" s="212"/>
      <c r="Q307" s="213"/>
      <c r="R307" s="210"/>
    </row>
    <row r="308" spans="1:18" ht="15.75">
      <c r="A308" s="421"/>
      <c r="B308" s="492"/>
      <c r="C308" s="8" t="s">
        <v>67</v>
      </c>
      <c r="D308" s="53">
        <v>74.5</v>
      </c>
      <c r="E308" s="53">
        <f>D308/D307*100</f>
        <v>100</v>
      </c>
      <c r="F308" s="53">
        <v>74.4</v>
      </c>
      <c r="G308" s="53">
        <v>100</v>
      </c>
      <c r="H308" s="345">
        <f>F308/D308*100-100</f>
        <v>-0.13422818791946156</v>
      </c>
      <c r="N308" s="214"/>
      <c r="O308" s="215"/>
      <c r="P308" s="214"/>
      <c r="Q308" s="215"/>
      <c r="R308" s="216"/>
    </row>
    <row r="309" spans="1:18" ht="15.75">
      <c r="A309" s="421"/>
      <c r="B309" s="492"/>
      <c r="C309" s="8" t="s">
        <v>21</v>
      </c>
      <c r="D309" s="53">
        <v>0</v>
      </c>
      <c r="E309" s="53">
        <v>0</v>
      </c>
      <c r="F309" s="53">
        <v>0</v>
      </c>
      <c r="G309" s="53">
        <v>0</v>
      </c>
      <c r="H309" s="345"/>
      <c r="N309" s="78"/>
      <c r="O309" s="79"/>
      <c r="P309" s="78"/>
      <c r="Q309" s="79"/>
      <c r="R309" s="217"/>
    </row>
    <row r="310" spans="1:18" ht="15.75">
      <c r="A310" s="421"/>
      <c r="B310" s="492"/>
      <c r="C310" s="8" t="s">
        <v>68</v>
      </c>
      <c r="D310" s="53">
        <v>0</v>
      </c>
      <c r="E310" s="53">
        <v>0</v>
      </c>
      <c r="F310" s="53">
        <v>0</v>
      </c>
      <c r="G310" s="53">
        <v>0</v>
      </c>
      <c r="H310" s="345"/>
      <c r="N310" s="78"/>
      <c r="O310" s="79"/>
      <c r="P310" s="78"/>
      <c r="Q310" s="79"/>
      <c r="R310" s="217"/>
    </row>
    <row r="311" spans="1:18" ht="15.75">
      <c r="A311" s="421"/>
      <c r="B311" s="492"/>
      <c r="C311" s="10" t="s">
        <v>70</v>
      </c>
      <c r="D311" s="53">
        <v>0</v>
      </c>
      <c r="E311" s="53">
        <v>0</v>
      </c>
      <c r="F311" s="53">
        <v>0</v>
      </c>
      <c r="G311" s="53">
        <v>0</v>
      </c>
      <c r="H311" s="345"/>
      <c r="N311" s="76"/>
      <c r="O311" s="77"/>
      <c r="P311" s="76"/>
      <c r="Q311" s="77"/>
      <c r="R311" s="217"/>
    </row>
    <row r="312" spans="1:18" ht="15.75">
      <c r="A312" s="421">
        <v>2</v>
      </c>
      <c r="B312" s="492" t="s">
        <v>1593</v>
      </c>
      <c r="C312" s="7" t="s">
        <v>618</v>
      </c>
      <c r="D312" s="53">
        <f>D313+D314+D315+D316</f>
        <v>504.3</v>
      </c>
      <c r="E312" s="53">
        <f>E313+E314+E315+E316</f>
        <v>100</v>
      </c>
      <c r="F312" s="53">
        <f>F313+F314+F315+F316</f>
        <v>498</v>
      </c>
      <c r="G312" s="53">
        <f>G313+G314+G315+G316</f>
        <v>100</v>
      </c>
      <c r="H312" s="345">
        <f>F312/D312*100-100</f>
        <v>-1.2492563950029734</v>
      </c>
      <c r="N312" s="78"/>
      <c r="O312" s="79"/>
      <c r="P312" s="78"/>
      <c r="Q312" s="79"/>
      <c r="R312" s="217"/>
    </row>
    <row r="313" spans="1:18" ht="15.75">
      <c r="A313" s="421"/>
      <c r="B313" s="492"/>
      <c r="C313" s="8" t="s">
        <v>67</v>
      </c>
      <c r="D313" s="53">
        <v>504.3</v>
      </c>
      <c r="E313" s="53">
        <f>D313/D312*100</f>
        <v>100</v>
      </c>
      <c r="F313" s="53">
        <v>498</v>
      </c>
      <c r="G313" s="53">
        <f>F313/F312*100</f>
        <v>100</v>
      </c>
      <c r="H313" s="345">
        <f>F313/D313*100-100</f>
        <v>-1.2492563950029734</v>
      </c>
      <c r="N313" s="74"/>
      <c r="O313" s="75"/>
      <c r="P313" s="74"/>
      <c r="Q313" s="75"/>
      <c r="R313" s="217"/>
    </row>
    <row r="314" spans="1:18" ht="15.75">
      <c r="A314" s="421"/>
      <c r="B314" s="492"/>
      <c r="C314" s="8" t="s">
        <v>21</v>
      </c>
      <c r="D314" s="53">
        <v>0</v>
      </c>
      <c r="E314" s="53">
        <v>0</v>
      </c>
      <c r="F314" s="53">
        <v>0</v>
      </c>
      <c r="G314" s="53">
        <v>0</v>
      </c>
      <c r="H314" s="345"/>
      <c r="N314" s="76"/>
      <c r="O314" s="77"/>
      <c r="P314" s="76"/>
      <c r="Q314" s="77"/>
      <c r="R314" s="217"/>
    </row>
    <row r="315" spans="1:18" ht="15.75">
      <c r="A315" s="421"/>
      <c r="B315" s="492"/>
      <c r="C315" s="8" t="s">
        <v>68</v>
      </c>
      <c r="D315" s="53">
        <v>0</v>
      </c>
      <c r="E315" s="53">
        <v>0</v>
      </c>
      <c r="F315" s="53">
        <v>0</v>
      </c>
      <c r="G315" s="53">
        <v>0</v>
      </c>
      <c r="H315" s="345"/>
      <c r="N315" s="78"/>
      <c r="O315" s="79"/>
      <c r="P315" s="78"/>
      <c r="Q315" s="79"/>
      <c r="R315" s="217"/>
    </row>
    <row r="316" spans="1:18" ht="16.5" thickBot="1">
      <c r="A316" s="421"/>
      <c r="B316" s="492"/>
      <c r="C316" s="8" t="s">
        <v>70</v>
      </c>
      <c r="D316" s="53">
        <v>0</v>
      </c>
      <c r="E316" s="53">
        <v>0</v>
      </c>
      <c r="F316" s="53">
        <v>0</v>
      </c>
      <c r="G316" s="53">
        <v>0</v>
      </c>
      <c r="H316" s="345"/>
      <c r="N316" s="78"/>
      <c r="O316" s="79"/>
      <c r="P316" s="218"/>
      <c r="Q316" s="79"/>
      <c r="R316" s="217"/>
    </row>
    <row r="317" spans="1:18" ht="16.5" thickBot="1">
      <c r="A317" s="421">
        <v>3</v>
      </c>
      <c r="B317" s="492" t="s">
        <v>1594</v>
      </c>
      <c r="C317" s="7" t="s">
        <v>618</v>
      </c>
      <c r="D317" s="53">
        <f>D318</f>
        <v>118</v>
      </c>
      <c r="E317" s="53">
        <f>E318</f>
        <v>100</v>
      </c>
      <c r="F317" s="53">
        <f>F318</f>
        <v>118</v>
      </c>
      <c r="G317" s="53">
        <f>G318</f>
        <v>100</v>
      </c>
      <c r="H317" s="345">
        <f>F317/D317*100-100</f>
        <v>0</v>
      </c>
      <c r="N317" s="76"/>
      <c r="O317" s="219"/>
      <c r="P317" s="220"/>
      <c r="Q317" s="221"/>
      <c r="R317" s="217"/>
    </row>
    <row r="318" spans="1:18" ht="16.5" thickBot="1">
      <c r="A318" s="421"/>
      <c r="B318" s="492"/>
      <c r="C318" s="8" t="s">
        <v>67</v>
      </c>
      <c r="D318" s="53">
        <v>118</v>
      </c>
      <c r="E318" s="53">
        <f>D318/D317*100</f>
        <v>100</v>
      </c>
      <c r="F318" s="53">
        <v>118</v>
      </c>
      <c r="G318" s="53">
        <f>F318/F317*100</f>
        <v>100</v>
      </c>
      <c r="H318" s="345">
        <f>F318/D318*100-100</f>
        <v>0</v>
      </c>
      <c r="N318" s="74"/>
      <c r="O318" s="75"/>
      <c r="P318" s="222"/>
      <c r="Q318" s="75"/>
      <c r="R318" s="217"/>
    </row>
    <row r="319" spans="1:18" ht="16.5" thickBot="1">
      <c r="A319" s="421"/>
      <c r="B319" s="492"/>
      <c r="C319" s="8" t="s">
        <v>21</v>
      </c>
      <c r="D319" s="53">
        <v>0</v>
      </c>
      <c r="E319" s="53">
        <v>0</v>
      </c>
      <c r="F319" s="53">
        <v>0</v>
      </c>
      <c r="G319" s="53">
        <v>0</v>
      </c>
      <c r="H319" s="345"/>
      <c r="N319" s="76"/>
      <c r="O319" s="219"/>
      <c r="P319" s="220"/>
      <c r="Q319" s="221"/>
      <c r="R319" s="217"/>
    </row>
    <row r="320" spans="1:18" ht="15.75">
      <c r="A320" s="421"/>
      <c r="B320" s="492"/>
      <c r="C320" s="8" t="s">
        <v>68</v>
      </c>
      <c r="D320" s="53">
        <v>0</v>
      </c>
      <c r="E320" s="53">
        <v>0</v>
      </c>
      <c r="F320" s="53">
        <v>0</v>
      </c>
      <c r="G320" s="53">
        <v>0</v>
      </c>
      <c r="H320" s="345"/>
      <c r="N320" s="78"/>
      <c r="O320" s="79"/>
      <c r="P320" s="223"/>
      <c r="Q320" s="79"/>
      <c r="R320" s="217"/>
    </row>
    <row r="321" spans="1:18" ht="15.75">
      <c r="A321" s="421"/>
      <c r="B321" s="492"/>
      <c r="C321" s="8" t="s">
        <v>70</v>
      </c>
      <c r="D321" s="53">
        <v>0</v>
      </c>
      <c r="E321" s="53">
        <v>0</v>
      </c>
      <c r="F321" s="53">
        <v>0</v>
      </c>
      <c r="G321" s="53">
        <v>0</v>
      </c>
      <c r="H321" s="345"/>
      <c r="N321" s="78"/>
      <c r="O321" s="79"/>
      <c r="P321" s="78"/>
      <c r="Q321" s="80"/>
      <c r="R321" s="217"/>
    </row>
    <row r="322" spans="1:18" ht="15.75">
      <c r="A322" s="421">
        <v>4</v>
      </c>
      <c r="B322" s="492" t="s">
        <v>1595</v>
      </c>
      <c r="C322" s="7" t="s">
        <v>618</v>
      </c>
      <c r="D322" s="53">
        <f>D323</f>
        <v>11</v>
      </c>
      <c r="E322" s="53">
        <f>E323</f>
        <v>100</v>
      </c>
      <c r="F322" s="53">
        <f>F323</f>
        <v>11</v>
      </c>
      <c r="G322" s="53">
        <f>G323</f>
        <v>100</v>
      </c>
      <c r="H322" s="345">
        <f>F322/D322*100-100</f>
        <v>0</v>
      </c>
      <c r="N322" s="78"/>
      <c r="O322" s="79"/>
      <c r="P322" s="78"/>
      <c r="Q322" s="79"/>
      <c r="R322" s="217"/>
    </row>
    <row r="323" spans="1:18" ht="15.75">
      <c r="A323" s="421"/>
      <c r="B323" s="492"/>
      <c r="C323" s="8" t="s">
        <v>67</v>
      </c>
      <c r="D323" s="53">
        <v>11</v>
      </c>
      <c r="E323" s="53">
        <f>D323/D322*100</f>
        <v>100</v>
      </c>
      <c r="F323" s="53">
        <v>11</v>
      </c>
      <c r="G323" s="53">
        <f>F323/F322*100</f>
        <v>100</v>
      </c>
      <c r="H323" s="345">
        <f>F323/D323*100-100</f>
        <v>0</v>
      </c>
      <c r="N323" s="74"/>
      <c r="O323" s="75"/>
      <c r="P323" s="74"/>
      <c r="Q323" s="75"/>
      <c r="R323" s="217"/>
    </row>
    <row r="324" spans="1:18" ht="15.75">
      <c r="A324" s="421"/>
      <c r="B324" s="492"/>
      <c r="C324" s="8" t="s">
        <v>21</v>
      </c>
      <c r="D324" s="53">
        <v>0</v>
      </c>
      <c r="E324" s="53">
        <v>0</v>
      </c>
      <c r="F324" s="53">
        <v>0</v>
      </c>
      <c r="G324" s="53">
        <v>0</v>
      </c>
      <c r="H324" s="345"/>
      <c r="N324" s="76"/>
      <c r="O324" s="77"/>
      <c r="P324" s="76"/>
      <c r="Q324" s="77"/>
      <c r="R324" s="217"/>
    </row>
    <row r="325" spans="1:18" ht="15.75">
      <c r="A325" s="421"/>
      <c r="B325" s="492"/>
      <c r="C325" s="8" t="s">
        <v>68</v>
      </c>
      <c r="D325" s="53">
        <v>0</v>
      </c>
      <c r="E325" s="53">
        <v>0</v>
      </c>
      <c r="F325" s="53">
        <v>0</v>
      </c>
      <c r="G325" s="53">
        <v>0</v>
      </c>
      <c r="H325" s="345"/>
      <c r="N325" s="78"/>
      <c r="O325" s="79"/>
      <c r="P325" s="78"/>
      <c r="Q325" s="79"/>
      <c r="R325" s="217"/>
    </row>
    <row r="326" spans="1:18" ht="15.75">
      <c r="A326" s="421"/>
      <c r="B326" s="492"/>
      <c r="C326" s="8" t="s">
        <v>70</v>
      </c>
      <c r="D326" s="53">
        <v>0</v>
      </c>
      <c r="E326" s="53">
        <v>0</v>
      </c>
      <c r="F326" s="53">
        <v>0</v>
      </c>
      <c r="G326" s="53">
        <v>0</v>
      </c>
      <c r="H326" s="345"/>
      <c r="N326" s="76"/>
      <c r="O326" s="77"/>
      <c r="P326" s="76"/>
      <c r="Q326" s="77"/>
      <c r="R326" s="217"/>
    </row>
    <row r="327" spans="1:18" ht="15.75">
      <c r="A327" s="421">
        <v>5</v>
      </c>
      <c r="B327" s="492" t="s">
        <v>1596</v>
      </c>
      <c r="C327" s="7" t="s">
        <v>618</v>
      </c>
      <c r="D327" s="53">
        <f>D328</f>
        <v>292</v>
      </c>
      <c r="E327" s="53">
        <f>E328</f>
        <v>100</v>
      </c>
      <c r="F327" s="53">
        <f>F328</f>
        <v>291.7</v>
      </c>
      <c r="G327" s="53">
        <f>G328</f>
        <v>100</v>
      </c>
      <c r="H327" s="345">
        <f>F327/D327*100-100</f>
        <v>-0.10273972602739434</v>
      </c>
      <c r="N327" s="78"/>
      <c r="O327" s="79"/>
      <c r="P327" s="78"/>
      <c r="Q327" s="79"/>
      <c r="R327" s="217"/>
    </row>
    <row r="328" spans="1:18" ht="15.75">
      <c r="A328" s="421"/>
      <c r="B328" s="492"/>
      <c r="C328" s="8" t="s">
        <v>67</v>
      </c>
      <c r="D328" s="53">
        <v>292</v>
      </c>
      <c r="E328" s="53">
        <f>D328/D327*100</f>
        <v>100</v>
      </c>
      <c r="F328" s="53">
        <v>291.7</v>
      </c>
      <c r="G328" s="53">
        <f>F328/F327*100</f>
        <v>100</v>
      </c>
      <c r="H328" s="345">
        <f>F328/D328*100-100</f>
        <v>-0.10273972602739434</v>
      </c>
      <c r="N328" s="82"/>
      <c r="O328" s="79"/>
      <c r="P328" s="82"/>
      <c r="Q328" s="75"/>
      <c r="R328" s="217"/>
    </row>
    <row r="329" spans="1:18" ht="15.75">
      <c r="A329" s="421"/>
      <c r="B329" s="492"/>
      <c r="C329" s="8" t="s">
        <v>21</v>
      </c>
      <c r="D329" s="53">
        <v>0</v>
      </c>
      <c r="E329" s="53">
        <v>0</v>
      </c>
      <c r="F329" s="53">
        <v>0</v>
      </c>
      <c r="G329" s="53">
        <v>0</v>
      </c>
      <c r="H329" s="345"/>
      <c r="N329" s="78"/>
      <c r="O329" s="79"/>
      <c r="P329" s="78"/>
      <c r="Q329" s="79"/>
      <c r="R329" s="217"/>
    </row>
    <row r="330" spans="1:18" ht="15.75">
      <c r="A330" s="421"/>
      <c r="B330" s="492"/>
      <c r="C330" s="8" t="s">
        <v>68</v>
      </c>
      <c r="D330" s="53">
        <v>0</v>
      </c>
      <c r="E330" s="53">
        <v>0</v>
      </c>
      <c r="F330" s="53">
        <v>0</v>
      </c>
      <c r="G330" s="53">
        <v>0</v>
      </c>
      <c r="H330" s="345"/>
      <c r="N330" s="78"/>
      <c r="O330" s="79"/>
      <c r="P330" s="78"/>
      <c r="Q330" s="79"/>
      <c r="R330" s="217"/>
    </row>
    <row r="331" spans="1:18" ht="15.75">
      <c r="A331" s="421"/>
      <c r="B331" s="492"/>
      <c r="C331" s="8" t="s">
        <v>70</v>
      </c>
      <c r="D331" s="53">
        <v>0</v>
      </c>
      <c r="E331" s="53">
        <v>0</v>
      </c>
      <c r="F331" s="53">
        <v>0</v>
      </c>
      <c r="G331" s="53">
        <v>0</v>
      </c>
      <c r="H331" s="345"/>
      <c r="N331" s="78"/>
      <c r="O331" s="79"/>
      <c r="P331" s="78"/>
      <c r="Q331" s="77"/>
      <c r="R331" s="217"/>
    </row>
    <row r="332" spans="1:18" ht="16.5" thickBot="1">
      <c r="A332" s="421">
        <v>6</v>
      </c>
      <c r="B332" s="492" t="s">
        <v>1597</v>
      </c>
      <c r="C332" s="7" t="s">
        <v>618</v>
      </c>
      <c r="D332" s="53">
        <f>D333</f>
        <v>298.2</v>
      </c>
      <c r="E332" s="53">
        <f>E333</f>
        <v>100</v>
      </c>
      <c r="F332" s="53">
        <f>F333</f>
        <v>282.6</v>
      </c>
      <c r="G332" s="53">
        <f>G333</f>
        <v>100</v>
      </c>
      <c r="H332" s="345">
        <f>F332/D332*100-100</f>
        <v>-5.231388329979865</v>
      </c>
      <c r="N332" s="218"/>
      <c r="O332" s="224"/>
      <c r="P332" s="218"/>
      <c r="Q332" s="224"/>
      <c r="R332" s="225"/>
    </row>
    <row r="333" spans="1:18" ht="15.75">
      <c r="A333" s="421"/>
      <c r="B333" s="492"/>
      <c r="C333" s="8" t="s">
        <v>67</v>
      </c>
      <c r="D333" s="53">
        <v>298.2</v>
      </c>
      <c r="E333" s="53">
        <f>D333/D332*100</f>
        <v>100</v>
      </c>
      <c r="F333" s="53">
        <v>282.6</v>
      </c>
      <c r="G333" s="53">
        <f>F333/F332*100</f>
        <v>100</v>
      </c>
      <c r="H333" s="345">
        <f>F333/D333*100-100</f>
        <v>-5.231388329979865</v>
      </c>
      <c r="N333" s="226"/>
      <c r="O333" s="203"/>
      <c r="P333" s="226"/>
      <c r="Q333" s="203"/>
      <c r="R333" s="204"/>
    </row>
    <row r="334" spans="1:18" ht="15.75">
      <c r="A334" s="421"/>
      <c r="B334" s="492"/>
      <c r="C334" s="8" t="s">
        <v>21</v>
      </c>
      <c r="D334" s="53">
        <v>0</v>
      </c>
      <c r="E334" s="53">
        <v>0</v>
      </c>
      <c r="F334" s="53">
        <v>0</v>
      </c>
      <c r="G334" s="53">
        <v>0</v>
      </c>
      <c r="H334" s="345"/>
      <c r="N334" s="76"/>
      <c r="O334" s="77"/>
      <c r="P334" s="76"/>
      <c r="Q334" s="77"/>
      <c r="R334" s="206"/>
    </row>
    <row r="335" spans="1:18" ht="15.75">
      <c r="A335" s="421"/>
      <c r="B335" s="492"/>
      <c r="C335" s="8" t="s">
        <v>68</v>
      </c>
      <c r="D335" s="53">
        <v>0</v>
      </c>
      <c r="E335" s="53">
        <v>0</v>
      </c>
      <c r="F335" s="53">
        <v>0</v>
      </c>
      <c r="G335" s="53">
        <v>0</v>
      </c>
      <c r="H335" s="345"/>
      <c r="N335" s="78"/>
      <c r="O335" s="81"/>
      <c r="P335" s="78"/>
      <c r="Q335" s="81"/>
      <c r="R335" s="206"/>
    </row>
    <row r="336" spans="1:18" ht="15.75">
      <c r="A336" s="421"/>
      <c r="B336" s="492"/>
      <c r="C336" s="8" t="s">
        <v>70</v>
      </c>
      <c r="D336" s="53">
        <v>0</v>
      </c>
      <c r="E336" s="53">
        <v>0</v>
      </c>
      <c r="F336" s="53">
        <v>0</v>
      </c>
      <c r="G336" s="53">
        <v>0</v>
      </c>
      <c r="H336" s="345"/>
      <c r="N336" s="76"/>
      <c r="O336" s="77"/>
      <c r="P336" s="76"/>
      <c r="Q336" s="77"/>
      <c r="R336" s="206"/>
    </row>
    <row r="337" spans="1:18" ht="16.5" thickBot="1">
      <c r="A337" s="421">
        <v>7</v>
      </c>
      <c r="B337" s="492" t="s">
        <v>1598</v>
      </c>
      <c r="C337" s="7" t="s">
        <v>618</v>
      </c>
      <c r="D337" s="53">
        <f>D338</f>
        <v>230.2</v>
      </c>
      <c r="E337" s="53">
        <f>E338</f>
        <v>100</v>
      </c>
      <c r="F337" s="53">
        <f>F338</f>
        <v>229.6</v>
      </c>
      <c r="G337" s="53">
        <f>G338</f>
        <v>100</v>
      </c>
      <c r="H337" s="345">
        <f>F337/D337*100-100</f>
        <v>-0.2606429192006914</v>
      </c>
      <c r="N337" s="212"/>
      <c r="O337" s="213"/>
      <c r="P337" s="212"/>
      <c r="Q337" s="213"/>
      <c r="R337" s="210"/>
    </row>
    <row r="338" spans="1:18" ht="15.75">
      <c r="A338" s="421"/>
      <c r="B338" s="492"/>
      <c r="C338" s="8" t="s">
        <v>67</v>
      </c>
      <c r="D338" s="53">
        <v>230.2</v>
      </c>
      <c r="E338" s="53">
        <f>D338/D337*100</f>
        <v>100</v>
      </c>
      <c r="F338" s="53">
        <v>229.6</v>
      </c>
      <c r="G338" s="53">
        <f>F338/F337*100</f>
        <v>100</v>
      </c>
      <c r="H338" s="345">
        <f>F338/D338*100-100</f>
        <v>-0.2606429192006914</v>
      </c>
      <c r="N338" s="214"/>
      <c r="O338" s="215"/>
      <c r="P338" s="214"/>
      <c r="Q338" s="215"/>
      <c r="R338" s="216"/>
    </row>
    <row r="339" spans="1:18" ht="15.75">
      <c r="A339" s="421"/>
      <c r="B339" s="492"/>
      <c r="C339" s="8" t="s">
        <v>21</v>
      </c>
      <c r="D339" s="53">
        <v>0</v>
      </c>
      <c r="E339" s="53">
        <v>0</v>
      </c>
      <c r="F339" s="53">
        <v>0</v>
      </c>
      <c r="G339" s="53">
        <v>0</v>
      </c>
      <c r="H339" s="345"/>
      <c r="N339" s="78"/>
      <c r="O339" s="79"/>
      <c r="P339" s="78"/>
      <c r="Q339" s="79"/>
      <c r="R339" s="217"/>
    </row>
    <row r="340" spans="1:18" ht="15.75">
      <c r="A340" s="421"/>
      <c r="B340" s="492"/>
      <c r="C340" s="8" t="s">
        <v>68</v>
      </c>
      <c r="D340" s="53">
        <v>0</v>
      </c>
      <c r="E340" s="53">
        <v>0</v>
      </c>
      <c r="F340" s="53">
        <v>0</v>
      </c>
      <c r="G340" s="53">
        <v>0</v>
      </c>
      <c r="H340" s="345"/>
      <c r="N340" s="78"/>
      <c r="O340" s="79"/>
      <c r="P340" s="78"/>
      <c r="Q340" s="79"/>
      <c r="R340" s="217"/>
    </row>
    <row r="341" spans="1:18" ht="15.75">
      <c r="A341" s="421"/>
      <c r="B341" s="492"/>
      <c r="C341" s="8" t="s">
        <v>70</v>
      </c>
      <c r="D341" s="53">
        <v>0</v>
      </c>
      <c r="E341" s="53">
        <v>0</v>
      </c>
      <c r="F341" s="53">
        <v>0</v>
      </c>
      <c r="G341" s="53">
        <v>0</v>
      </c>
      <c r="H341" s="345"/>
      <c r="N341" s="76"/>
      <c r="O341" s="77"/>
      <c r="P341" s="76"/>
      <c r="Q341" s="77"/>
      <c r="R341" s="217"/>
    </row>
    <row r="342" spans="1:18" ht="15.75">
      <c r="A342" s="421">
        <v>8</v>
      </c>
      <c r="B342" s="492" t="s">
        <v>1599</v>
      </c>
      <c r="C342" s="7" t="s">
        <v>618</v>
      </c>
      <c r="D342" s="53">
        <f>D343</f>
        <v>147.4</v>
      </c>
      <c r="E342" s="53">
        <f>E343</f>
        <v>100</v>
      </c>
      <c r="F342" s="53">
        <f>F343</f>
        <v>146.8</v>
      </c>
      <c r="G342" s="53">
        <f>G343</f>
        <v>100</v>
      </c>
      <c r="H342" s="345">
        <f>F342/D342*100-100</f>
        <v>-0.40705563093622743</v>
      </c>
      <c r="N342" s="78"/>
      <c r="O342" s="79"/>
      <c r="P342" s="78"/>
      <c r="Q342" s="79"/>
      <c r="R342" s="217"/>
    </row>
    <row r="343" spans="1:18" ht="15.75">
      <c r="A343" s="421"/>
      <c r="B343" s="492"/>
      <c r="C343" s="8" t="s">
        <v>67</v>
      </c>
      <c r="D343" s="53">
        <v>147.4</v>
      </c>
      <c r="E343" s="53">
        <f>D343/D342*100</f>
        <v>100</v>
      </c>
      <c r="F343" s="53">
        <v>146.8</v>
      </c>
      <c r="G343" s="53">
        <f>F343/F342*100</f>
        <v>100</v>
      </c>
      <c r="H343" s="345">
        <f>F343/D343*100-100</f>
        <v>-0.40705563093622743</v>
      </c>
      <c r="N343" s="74"/>
      <c r="O343" s="75"/>
      <c r="P343" s="74"/>
      <c r="Q343" s="75"/>
      <c r="R343" s="217"/>
    </row>
    <row r="344" spans="1:18" ht="15.75">
      <c r="A344" s="421"/>
      <c r="B344" s="492"/>
      <c r="C344" s="8" t="s">
        <v>21</v>
      </c>
      <c r="D344" s="53">
        <v>0</v>
      </c>
      <c r="E344" s="53">
        <v>0</v>
      </c>
      <c r="F344" s="53">
        <v>0</v>
      </c>
      <c r="G344" s="53">
        <v>0</v>
      </c>
      <c r="H344" s="345"/>
      <c r="N344" s="76"/>
      <c r="O344" s="77"/>
      <c r="P344" s="76"/>
      <c r="Q344" s="77"/>
      <c r="R344" s="217"/>
    </row>
    <row r="345" spans="1:18" ht="15.75">
      <c r="A345" s="421"/>
      <c r="B345" s="492"/>
      <c r="C345" s="8" t="s">
        <v>68</v>
      </c>
      <c r="D345" s="53">
        <v>0</v>
      </c>
      <c r="E345" s="53">
        <v>0</v>
      </c>
      <c r="F345" s="53">
        <v>0</v>
      </c>
      <c r="G345" s="53">
        <v>0</v>
      </c>
      <c r="H345" s="345"/>
      <c r="N345" s="78"/>
      <c r="O345" s="81"/>
      <c r="P345" s="78"/>
      <c r="Q345" s="81"/>
      <c r="R345" s="217"/>
    </row>
    <row r="346" spans="1:18" ht="16.5" thickBot="1">
      <c r="A346" s="421"/>
      <c r="B346" s="492"/>
      <c r="C346" s="8" t="s">
        <v>70</v>
      </c>
      <c r="D346" s="53">
        <v>0</v>
      </c>
      <c r="E346" s="53">
        <v>0</v>
      </c>
      <c r="F346" s="53">
        <v>0</v>
      </c>
      <c r="G346" s="53">
        <v>0</v>
      </c>
      <c r="H346" s="345"/>
      <c r="N346" s="78"/>
      <c r="O346" s="81"/>
      <c r="P346" s="218"/>
      <c r="Q346" s="81"/>
      <c r="R346" s="217"/>
    </row>
    <row r="347" spans="1:18" ht="16.5" thickBot="1">
      <c r="A347" s="530" t="s">
        <v>5</v>
      </c>
      <c r="B347" s="531" t="s">
        <v>111</v>
      </c>
      <c r="C347" s="103" t="s">
        <v>618</v>
      </c>
      <c r="D347" s="345">
        <f>D348</f>
        <v>584.4000000000001</v>
      </c>
      <c r="E347" s="345">
        <f>E348</f>
        <v>100</v>
      </c>
      <c r="F347" s="345">
        <f>F348</f>
        <v>577.9</v>
      </c>
      <c r="G347" s="345">
        <f>G348</f>
        <v>100</v>
      </c>
      <c r="H347" s="345">
        <f>F347/D347*100-100</f>
        <v>-1.1122518822724317</v>
      </c>
      <c r="N347" s="76"/>
      <c r="O347" s="219"/>
      <c r="P347" s="220"/>
      <c r="Q347" s="221"/>
      <c r="R347" s="217"/>
    </row>
    <row r="348" spans="1:18" ht="15.75">
      <c r="A348" s="530"/>
      <c r="B348" s="531"/>
      <c r="C348" s="103" t="s">
        <v>67</v>
      </c>
      <c r="D348" s="345">
        <f>D353+D358</f>
        <v>584.4000000000001</v>
      </c>
      <c r="E348" s="345">
        <f>D348/D347*100</f>
        <v>100</v>
      </c>
      <c r="F348" s="345">
        <f>F353+F358</f>
        <v>577.9</v>
      </c>
      <c r="G348" s="345">
        <f>F348/F347*100</f>
        <v>100</v>
      </c>
      <c r="H348" s="345">
        <f>F348/D348*100-100</f>
        <v>-1.1122518822724317</v>
      </c>
      <c r="N348" s="74"/>
      <c r="O348" s="75"/>
      <c r="P348" s="214"/>
      <c r="Q348" s="75"/>
      <c r="R348" s="217"/>
    </row>
    <row r="349" spans="1:18" ht="15.75">
      <c r="A349" s="530"/>
      <c r="B349" s="531"/>
      <c r="C349" s="103" t="s">
        <v>21</v>
      </c>
      <c r="D349" s="345">
        <v>0</v>
      </c>
      <c r="E349" s="345">
        <v>0</v>
      </c>
      <c r="F349" s="345">
        <v>0</v>
      </c>
      <c r="G349" s="345">
        <v>0</v>
      </c>
      <c r="H349" s="345"/>
      <c r="N349" s="76"/>
      <c r="O349" s="77"/>
      <c r="P349" s="76"/>
      <c r="Q349" s="77"/>
      <c r="R349" s="217"/>
    </row>
    <row r="350" spans="1:18" ht="15.75">
      <c r="A350" s="530"/>
      <c r="B350" s="531"/>
      <c r="C350" s="103" t="s">
        <v>68</v>
      </c>
      <c r="D350" s="345">
        <v>0</v>
      </c>
      <c r="E350" s="345">
        <v>0</v>
      </c>
      <c r="F350" s="345">
        <v>0</v>
      </c>
      <c r="G350" s="345">
        <v>0</v>
      </c>
      <c r="H350" s="345"/>
      <c r="N350" s="78"/>
      <c r="O350" s="79"/>
      <c r="P350" s="78"/>
      <c r="Q350" s="79"/>
      <c r="R350" s="217"/>
    </row>
    <row r="351" spans="1:18" ht="15.75">
      <c r="A351" s="530"/>
      <c r="B351" s="531"/>
      <c r="C351" s="103" t="s">
        <v>70</v>
      </c>
      <c r="D351" s="345">
        <v>0</v>
      </c>
      <c r="E351" s="345">
        <v>0</v>
      </c>
      <c r="F351" s="345">
        <v>0</v>
      </c>
      <c r="G351" s="345">
        <v>0</v>
      </c>
      <c r="H351" s="345"/>
      <c r="N351" s="78"/>
      <c r="O351" s="79"/>
      <c r="P351" s="78"/>
      <c r="Q351" s="79"/>
      <c r="R351" s="217"/>
    </row>
    <row r="352" spans="1:18" ht="15.75">
      <c r="A352" s="421">
        <v>1</v>
      </c>
      <c r="B352" s="492" t="s">
        <v>1600</v>
      </c>
      <c r="C352" s="7" t="s">
        <v>618</v>
      </c>
      <c r="D352" s="53">
        <f>D353</f>
        <v>453.6</v>
      </c>
      <c r="E352" s="53">
        <f>E353</f>
        <v>100</v>
      </c>
      <c r="F352" s="53">
        <f>F353</f>
        <v>447.2</v>
      </c>
      <c r="G352" s="53">
        <f>G353</f>
        <v>100</v>
      </c>
      <c r="H352" s="345">
        <f>F352/D352*100-100</f>
        <v>-1.41093474426809</v>
      </c>
      <c r="N352" s="78"/>
      <c r="O352" s="79"/>
      <c r="P352" s="78"/>
      <c r="Q352" s="79"/>
      <c r="R352" s="217"/>
    </row>
    <row r="353" spans="1:18" ht="15.75">
      <c r="A353" s="421"/>
      <c r="B353" s="492"/>
      <c r="C353" s="8" t="s">
        <v>67</v>
      </c>
      <c r="D353" s="53">
        <v>453.6</v>
      </c>
      <c r="E353" s="53">
        <f>D353/D352*100</f>
        <v>100</v>
      </c>
      <c r="F353" s="53">
        <v>447.2</v>
      </c>
      <c r="G353" s="53">
        <f>F353/F352*100</f>
        <v>100</v>
      </c>
      <c r="H353" s="345">
        <f>F353/D353*100-100</f>
        <v>-1.41093474426809</v>
      </c>
      <c r="N353" s="74"/>
      <c r="O353" s="227"/>
      <c r="P353" s="74"/>
      <c r="Q353" s="228"/>
      <c r="R353" s="217"/>
    </row>
    <row r="354" spans="1:18" ht="15.75">
      <c r="A354" s="421"/>
      <c r="B354" s="492"/>
      <c r="C354" s="8" t="s">
        <v>21</v>
      </c>
      <c r="D354" s="53">
        <v>0</v>
      </c>
      <c r="E354" s="53">
        <v>0</v>
      </c>
      <c r="F354" s="53">
        <v>0</v>
      </c>
      <c r="G354" s="53">
        <v>0</v>
      </c>
      <c r="H354" s="345"/>
      <c r="N354" s="76"/>
      <c r="O354" s="229"/>
      <c r="P354" s="76"/>
      <c r="Q354" s="228"/>
      <c r="R354" s="217"/>
    </row>
    <row r="355" spans="1:18" ht="15.75">
      <c r="A355" s="421"/>
      <c r="B355" s="492"/>
      <c r="C355" s="8" t="s">
        <v>68</v>
      </c>
      <c r="D355" s="53">
        <v>0</v>
      </c>
      <c r="E355" s="53">
        <v>0</v>
      </c>
      <c r="F355" s="53">
        <v>0</v>
      </c>
      <c r="G355" s="53">
        <v>0</v>
      </c>
      <c r="H355" s="345"/>
      <c r="N355" s="78"/>
      <c r="O355" s="230"/>
      <c r="P355" s="78"/>
      <c r="Q355" s="228"/>
      <c r="R355" s="217"/>
    </row>
    <row r="356" spans="1:18" ht="15.75">
      <c r="A356" s="421"/>
      <c r="B356" s="492"/>
      <c r="C356" s="8" t="s">
        <v>70</v>
      </c>
      <c r="D356" s="53">
        <v>0</v>
      </c>
      <c r="E356" s="53">
        <v>0</v>
      </c>
      <c r="F356" s="53">
        <v>0</v>
      </c>
      <c r="G356" s="53">
        <v>0</v>
      </c>
      <c r="H356" s="345"/>
      <c r="N356" s="78"/>
      <c r="O356" s="230"/>
      <c r="P356" s="78"/>
      <c r="Q356" s="228"/>
      <c r="R356" s="217"/>
    </row>
    <row r="357" spans="1:18" ht="15.75">
      <c r="A357" s="421">
        <v>2</v>
      </c>
      <c r="B357" s="492" t="s">
        <v>1601</v>
      </c>
      <c r="C357" s="7" t="s">
        <v>618</v>
      </c>
      <c r="D357" s="53">
        <f>D358</f>
        <v>130.8</v>
      </c>
      <c r="E357" s="53">
        <v>0</v>
      </c>
      <c r="F357" s="53">
        <f>F358</f>
        <v>130.7</v>
      </c>
      <c r="G357" s="53">
        <f>G358</f>
        <v>100</v>
      </c>
      <c r="H357" s="345">
        <f>F357/D357*100-100</f>
        <v>-0.07645259938840354</v>
      </c>
      <c r="N357" s="78"/>
      <c r="O357" s="230"/>
      <c r="P357" s="78"/>
      <c r="Q357" s="228"/>
      <c r="R357" s="217"/>
    </row>
    <row r="358" spans="1:18" ht="15.75">
      <c r="A358" s="421"/>
      <c r="B358" s="492"/>
      <c r="C358" s="8" t="s">
        <v>67</v>
      </c>
      <c r="D358" s="53">
        <v>130.8</v>
      </c>
      <c r="E358" s="53">
        <f>D358/D357*100</f>
        <v>100</v>
      </c>
      <c r="F358" s="53">
        <v>130.7</v>
      </c>
      <c r="G358" s="53">
        <f>F358/F357*100</f>
        <v>100</v>
      </c>
      <c r="H358" s="345">
        <f>F358/D358*100-100</f>
        <v>-0.07645259938840354</v>
      </c>
      <c r="N358" s="82"/>
      <c r="O358" s="79"/>
      <c r="P358" s="82"/>
      <c r="Q358" s="75"/>
      <c r="R358" s="217"/>
    </row>
    <row r="359" spans="1:18" ht="15.75">
      <c r="A359" s="421"/>
      <c r="B359" s="492"/>
      <c r="C359" s="8" t="s">
        <v>21</v>
      </c>
      <c r="D359" s="53">
        <v>0</v>
      </c>
      <c r="E359" s="53">
        <v>0</v>
      </c>
      <c r="F359" s="53">
        <v>0</v>
      </c>
      <c r="G359" s="53">
        <v>0</v>
      </c>
      <c r="H359" s="345"/>
      <c r="N359" s="78"/>
      <c r="O359" s="79"/>
      <c r="P359" s="78"/>
      <c r="Q359" s="77"/>
      <c r="R359" s="217"/>
    </row>
    <row r="360" spans="1:18" ht="15.75">
      <c r="A360" s="421"/>
      <c r="B360" s="492"/>
      <c r="C360" s="8" t="s">
        <v>68</v>
      </c>
      <c r="D360" s="53">
        <v>0</v>
      </c>
      <c r="E360" s="53">
        <v>0</v>
      </c>
      <c r="F360" s="53">
        <v>0</v>
      </c>
      <c r="G360" s="53">
        <v>0</v>
      </c>
      <c r="H360" s="345"/>
      <c r="N360" s="78"/>
      <c r="O360" s="79"/>
      <c r="P360" s="78"/>
      <c r="Q360" s="79"/>
      <c r="R360" s="217"/>
    </row>
    <row r="361" spans="1:18" ht="15.75">
      <c r="A361" s="421"/>
      <c r="B361" s="492"/>
      <c r="C361" s="8" t="s">
        <v>70</v>
      </c>
      <c r="D361" s="53">
        <v>0</v>
      </c>
      <c r="E361" s="53">
        <v>0</v>
      </c>
      <c r="F361" s="53">
        <v>0</v>
      </c>
      <c r="G361" s="53">
        <v>0</v>
      </c>
      <c r="H361" s="345"/>
      <c r="N361" s="78"/>
      <c r="O361" s="79"/>
      <c r="P361" s="78"/>
      <c r="Q361" s="79"/>
      <c r="R361" s="217"/>
    </row>
    <row r="362" spans="1:18" ht="15.75">
      <c r="A362" s="530" t="s">
        <v>125</v>
      </c>
      <c r="B362" s="531" t="s">
        <v>114</v>
      </c>
      <c r="C362" s="103" t="s">
        <v>618</v>
      </c>
      <c r="D362" s="345">
        <f>D363+D364+D365+D366</f>
        <v>3351.9</v>
      </c>
      <c r="E362" s="345">
        <f>E363+E364+E365+E366</f>
        <v>100</v>
      </c>
      <c r="F362" s="345">
        <f>F363+F364+F365+F366</f>
        <v>3351.2000000000003</v>
      </c>
      <c r="G362" s="345">
        <f>G363+G364+G365+G366</f>
        <v>100</v>
      </c>
      <c r="H362" s="345">
        <f aca="true" t="shared" si="2" ref="H362:H377">F362/D362*100-100</f>
        <v>-0.020883677914014243</v>
      </c>
      <c r="N362" s="78"/>
      <c r="O362" s="79"/>
      <c r="P362" s="78"/>
      <c r="Q362" s="79"/>
      <c r="R362" s="217"/>
    </row>
    <row r="363" spans="1:18" ht="15.75">
      <c r="A363" s="530"/>
      <c r="B363" s="531"/>
      <c r="C363" s="103" t="s">
        <v>67</v>
      </c>
      <c r="D363" s="345">
        <f>D368</f>
        <v>1454.8</v>
      </c>
      <c r="E363" s="345">
        <f>D363/D362*100</f>
        <v>43.4022494704496</v>
      </c>
      <c r="F363" s="345">
        <f>F368</f>
        <v>1454.7</v>
      </c>
      <c r="G363" s="345">
        <f>F363/F362*100</f>
        <v>43.408331343996174</v>
      </c>
      <c r="H363" s="345">
        <f t="shared" si="2"/>
        <v>-0.006873797085503952</v>
      </c>
      <c r="N363" s="82"/>
      <c r="O363" s="79"/>
      <c r="P363" s="82"/>
      <c r="Q363" s="75"/>
      <c r="R363" s="217"/>
    </row>
    <row r="364" spans="1:18" ht="15.75">
      <c r="A364" s="530"/>
      <c r="B364" s="531"/>
      <c r="C364" s="103" t="s">
        <v>21</v>
      </c>
      <c r="D364" s="345">
        <f>D379</f>
        <v>924.1</v>
      </c>
      <c r="E364" s="345">
        <f>D364/D362*100</f>
        <v>27.569438229064115</v>
      </c>
      <c r="F364" s="345">
        <f>F379</f>
        <v>924.1</v>
      </c>
      <c r="G364" s="345">
        <f>F364/F362*100</f>
        <v>27.575196944378135</v>
      </c>
      <c r="H364" s="345">
        <f t="shared" si="2"/>
        <v>0</v>
      </c>
      <c r="N364" s="78"/>
      <c r="O364" s="79"/>
      <c r="P364" s="78"/>
      <c r="Q364" s="79"/>
      <c r="R364" s="217"/>
    </row>
    <row r="365" spans="1:18" ht="15.75">
      <c r="A365" s="530"/>
      <c r="B365" s="531"/>
      <c r="C365" s="103" t="s">
        <v>68</v>
      </c>
      <c r="D365" s="345">
        <f>D375</f>
        <v>973</v>
      </c>
      <c r="E365" s="345">
        <f>D365/D362*100</f>
        <v>29.02831230048629</v>
      </c>
      <c r="F365" s="345">
        <f>F375</f>
        <v>972.4</v>
      </c>
      <c r="G365" s="345">
        <f>F365/F362*100</f>
        <v>29.016471711625684</v>
      </c>
      <c r="H365" s="345">
        <f t="shared" si="2"/>
        <v>-0.061664953751289886</v>
      </c>
      <c r="N365" s="78"/>
      <c r="O365" s="79"/>
      <c r="P365" s="78"/>
      <c r="Q365" s="77"/>
      <c r="R365" s="217"/>
    </row>
    <row r="366" spans="1:18" ht="15.75">
      <c r="A366" s="530"/>
      <c r="B366" s="531"/>
      <c r="C366" s="103" t="s">
        <v>70</v>
      </c>
      <c r="D366" s="345">
        <v>0</v>
      </c>
      <c r="E366" s="345">
        <v>0</v>
      </c>
      <c r="F366" s="345">
        <v>0</v>
      </c>
      <c r="G366" s="345">
        <v>0</v>
      </c>
      <c r="H366" s="345"/>
      <c r="N366" s="78"/>
      <c r="O366" s="79"/>
      <c r="P366" s="78"/>
      <c r="Q366" s="79"/>
      <c r="R366" s="217"/>
    </row>
    <row r="367" spans="1:18" ht="15.75">
      <c r="A367" s="421">
        <v>1</v>
      </c>
      <c r="B367" s="492" t="s">
        <v>1602</v>
      </c>
      <c r="C367" s="7" t="s">
        <v>618</v>
      </c>
      <c r="D367" s="53">
        <f>D368</f>
        <v>1454.8</v>
      </c>
      <c r="E367" s="53">
        <f>E368</f>
        <v>100</v>
      </c>
      <c r="F367" s="53">
        <f>F368</f>
        <v>1454.7</v>
      </c>
      <c r="G367" s="53">
        <f>G368</f>
        <v>100</v>
      </c>
      <c r="H367" s="345">
        <f t="shared" si="2"/>
        <v>-0.006873797085503952</v>
      </c>
      <c r="N367" s="78"/>
      <c r="O367" s="79"/>
      <c r="P367" s="78"/>
      <c r="Q367" s="79"/>
      <c r="R367" s="217"/>
    </row>
    <row r="368" spans="1:18" ht="15.75">
      <c r="A368" s="421"/>
      <c r="B368" s="492"/>
      <c r="C368" s="8" t="s">
        <v>67</v>
      </c>
      <c r="D368" s="53">
        <v>1454.8</v>
      </c>
      <c r="E368" s="53">
        <f>D368/D367*100</f>
        <v>100</v>
      </c>
      <c r="F368" s="53">
        <v>1454.7</v>
      </c>
      <c r="G368" s="53">
        <f>F368/F367*100</f>
        <v>100</v>
      </c>
      <c r="H368" s="345">
        <f t="shared" si="2"/>
        <v>-0.006873797085503952</v>
      </c>
      <c r="N368" s="82"/>
      <c r="O368" s="81"/>
      <c r="P368" s="82"/>
      <c r="Q368" s="75"/>
      <c r="R368" s="217"/>
    </row>
    <row r="369" spans="1:18" ht="15.75">
      <c r="A369" s="421"/>
      <c r="B369" s="492"/>
      <c r="C369" s="8" t="s">
        <v>21</v>
      </c>
      <c r="D369" s="53">
        <v>0</v>
      </c>
      <c r="E369" s="53">
        <v>0</v>
      </c>
      <c r="F369" s="53">
        <v>0</v>
      </c>
      <c r="G369" s="53">
        <v>0</v>
      </c>
      <c r="H369" s="345"/>
      <c r="N369" s="78"/>
      <c r="O369" s="79"/>
      <c r="P369" s="78"/>
      <c r="Q369" s="79"/>
      <c r="R369" s="217"/>
    </row>
    <row r="370" spans="1:18" ht="15.75">
      <c r="A370" s="421"/>
      <c r="B370" s="492"/>
      <c r="C370" s="8" t="s">
        <v>68</v>
      </c>
      <c r="D370" s="53">
        <v>0</v>
      </c>
      <c r="E370" s="53">
        <v>0</v>
      </c>
      <c r="F370" s="53">
        <v>0</v>
      </c>
      <c r="G370" s="53">
        <v>0</v>
      </c>
      <c r="H370" s="345"/>
      <c r="N370" s="78"/>
      <c r="O370" s="79"/>
      <c r="P370" s="78"/>
      <c r="Q370" s="79"/>
      <c r="R370" s="217"/>
    </row>
    <row r="371" spans="1:18" ht="15.75">
      <c r="A371" s="421"/>
      <c r="B371" s="492"/>
      <c r="C371" s="8" t="s">
        <v>70</v>
      </c>
      <c r="D371" s="53">
        <v>0</v>
      </c>
      <c r="E371" s="53">
        <v>0</v>
      </c>
      <c r="F371" s="53">
        <v>0</v>
      </c>
      <c r="G371" s="53">
        <v>0</v>
      </c>
      <c r="H371" s="345"/>
      <c r="N371" s="78"/>
      <c r="O371" s="79"/>
      <c r="P371" s="78"/>
      <c r="Q371" s="77"/>
      <c r="R371" s="217"/>
    </row>
    <row r="372" spans="1:18" ht="15.75">
      <c r="A372" s="421">
        <v>2</v>
      </c>
      <c r="B372" s="492" t="s">
        <v>1603</v>
      </c>
      <c r="C372" s="7" t="s">
        <v>618</v>
      </c>
      <c r="D372" s="53">
        <f>D375</f>
        <v>973</v>
      </c>
      <c r="E372" s="53">
        <f>E375</f>
        <v>100</v>
      </c>
      <c r="F372" s="53">
        <f>F375</f>
        <v>972.4</v>
      </c>
      <c r="G372" s="53">
        <f>G375</f>
        <v>100</v>
      </c>
      <c r="H372" s="345">
        <f t="shared" si="2"/>
        <v>-0.061664953751289886</v>
      </c>
      <c r="N372" s="78"/>
      <c r="O372" s="79"/>
      <c r="P372" s="78"/>
      <c r="Q372" s="79"/>
      <c r="R372" s="217"/>
    </row>
    <row r="373" spans="1:18" ht="15.75">
      <c r="A373" s="421"/>
      <c r="B373" s="492"/>
      <c r="C373" s="8" t="s">
        <v>67</v>
      </c>
      <c r="D373" s="53">
        <v>0</v>
      </c>
      <c r="E373" s="53">
        <v>0</v>
      </c>
      <c r="F373" s="53">
        <v>0</v>
      </c>
      <c r="G373" s="53">
        <v>0</v>
      </c>
      <c r="H373" s="345"/>
      <c r="N373" s="74"/>
      <c r="O373" s="75"/>
      <c r="P373" s="74"/>
      <c r="Q373" s="75"/>
      <c r="R373" s="217"/>
    </row>
    <row r="374" spans="1:18" ht="15.75">
      <c r="A374" s="421"/>
      <c r="B374" s="492"/>
      <c r="C374" s="8" t="s">
        <v>21</v>
      </c>
      <c r="D374" s="53">
        <v>0</v>
      </c>
      <c r="E374" s="53">
        <v>0</v>
      </c>
      <c r="F374" s="53">
        <v>0</v>
      </c>
      <c r="G374" s="53">
        <v>0</v>
      </c>
      <c r="H374" s="345"/>
      <c r="N374" s="76"/>
      <c r="O374" s="77"/>
      <c r="P374" s="76"/>
      <c r="Q374" s="77"/>
      <c r="R374" s="217"/>
    </row>
    <row r="375" spans="1:18" ht="15.75">
      <c r="A375" s="421"/>
      <c r="B375" s="492"/>
      <c r="C375" s="8" t="s">
        <v>68</v>
      </c>
      <c r="D375" s="53">
        <v>973</v>
      </c>
      <c r="E375" s="53">
        <f>D375/D372*100</f>
        <v>100</v>
      </c>
      <c r="F375" s="53">
        <v>972.4</v>
      </c>
      <c r="G375" s="53">
        <f>F375/F372*100</f>
        <v>100</v>
      </c>
      <c r="H375" s="345">
        <f t="shared" si="2"/>
        <v>-0.061664953751289886</v>
      </c>
      <c r="N375" s="78"/>
      <c r="O375" s="81"/>
      <c r="P375" s="78"/>
      <c r="Q375" s="81"/>
      <c r="R375" s="217"/>
    </row>
    <row r="376" spans="1:18" ht="16.5" thickBot="1">
      <c r="A376" s="421"/>
      <c r="B376" s="492"/>
      <c r="C376" s="8" t="s">
        <v>70</v>
      </c>
      <c r="D376" s="53">
        <v>0</v>
      </c>
      <c r="E376" s="53">
        <v>0</v>
      </c>
      <c r="F376" s="53">
        <v>0</v>
      </c>
      <c r="G376" s="53">
        <v>0</v>
      </c>
      <c r="H376" s="345"/>
      <c r="N376" s="78"/>
      <c r="O376" s="81"/>
      <c r="P376" s="218"/>
      <c r="Q376" s="81"/>
      <c r="R376" s="217"/>
    </row>
    <row r="377" spans="1:18" ht="16.5" thickBot="1">
      <c r="A377" s="421">
        <v>3</v>
      </c>
      <c r="B377" s="492" t="s">
        <v>1603</v>
      </c>
      <c r="C377" s="7" t="s">
        <v>618</v>
      </c>
      <c r="D377" s="53">
        <f>D379</f>
        <v>924.1</v>
      </c>
      <c r="E377" s="53">
        <f>E379</f>
        <v>100</v>
      </c>
      <c r="F377" s="53">
        <f>F379</f>
        <v>924.1</v>
      </c>
      <c r="G377" s="53">
        <f>G379</f>
        <v>100</v>
      </c>
      <c r="H377" s="345">
        <f t="shared" si="2"/>
        <v>0</v>
      </c>
      <c r="N377" s="78"/>
      <c r="O377" s="219"/>
      <c r="P377" s="231"/>
      <c r="Q377" s="221"/>
      <c r="R377" s="217"/>
    </row>
    <row r="378" spans="1:18" ht="15.75">
      <c r="A378" s="421"/>
      <c r="B378" s="492"/>
      <c r="C378" s="8" t="s">
        <v>67</v>
      </c>
      <c r="D378" s="53">
        <v>0</v>
      </c>
      <c r="E378" s="53">
        <v>0</v>
      </c>
      <c r="F378" s="53">
        <v>0</v>
      </c>
      <c r="G378" s="53">
        <v>0</v>
      </c>
      <c r="H378" s="345"/>
      <c r="N378" s="74"/>
      <c r="O378" s="75"/>
      <c r="P378" s="214"/>
      <c r="Q378" s="75"/>
      <c r="R378" s="217"/>
    </row>
    <row r="379" spans="1:18" ht="15.75">
      <c r="A379" s="421"/>
      <c r="B379" s="492"/>
      <c r="C379" s="8" t="s">
        <v>21</v>
      </c>
      <c r="D379" s="53">
        <v>924.1</v>
      </c>
      <c r="E379" s="53">
        <f>D379/D377*100</f>
        <v>100</v>
      </c>
      <c r="F379" s="53">
        <v>924.1</v>
      </c>
      <c r="G379" s="53">
        <f>F379/F377*100</f>
        <v>100</v>
      </c>
      <c r="H379" s="345">
        <f>F379/D379*100-100</f>
        <v>0</v>
      </c>
      <c r="N379" s="76"/>
      <c r="O379" s="77"/>
      <c r="P379" s="76"/>
      <c r="Q379" s="77"/>
      <c r="R379" s="217"/>
    </row>
    <row r="380" spans="1:18" ht="15.75">
      <c r="A380" s="421"/>
      <c r="B380" s="492"/>
      <c r="C380" s="8" t="s">
        <v>68</v>
      </c>
      <c r="D380" s="53">
        <v>0</v>
      </c>
      <c r="E380" s="53">
        <v>0</v>
      </c>
      <c r="F380" s="53">
        <v>0</v>
      </c>
      <c r="G380" s="53">
        <v>0</v>
      </c>
      <c r="H380" s="345"/>
      <c r="N380" s="78"/>
      <c r="O380" s="79"/>
      <c r="P380" s="78"/>
      <c r="Q380" s="79"/>
      <c r="R380" s="217"/>
    </row>
    <row r="381" spans="1:18" ht="15.75">
      <c r="A381" s="421"/>
      <c r="B381" s="492"/>
      <c r="C381" s="8" t="s">
        <v>70</v>
      </c>
      <c r="D381" s="53">
        <v>0</v>
      </c>
      <c r="E381" s="53">
        <v>0</v>
      </c>
      <c r="F381" s="53">
        <v>0</v>
      </c>
      <c r="G381" s="53">
        <v>0</v>
      </c>
      <c r="H381" s="345"/>
      <c r="N381" s="76"/>
      <c r="O381" s="79"/>
      <c r="P381" s="76"/>
      <c r="Q381" s="79"/>
      <c r="R381" s="217"/>
    </row>
    <row r="382" spans="1:18" ht="15.75">
      <c r="A382" s="529" t="s">
        <v>49</v>
      </c>
      <c r="B382" s="506" t="s">
        <v>277</v>
      </c>
      <c r="C382" s="343" t="s">
        <v>618</v>
      </c>
      <c r="D382" s="355">
        <f>D387+D427+D442+D457+D487+D497+D507</f>
        <v>314391</v>
      </c>
      <c r="E382" s="355">
        <f>E383+E384+E385+E386</f>
        <v>100.00000000000001</v>
      </c>
      <c r="F382" s="355">
        <f>F387+F427+F442+F457+F487+F497+F507</f>
        <v>293562.1</v>
      </c>
      <c r="G382" s="355">
        <f>G383+G384+G385+G386</f>
        <v>100</v>
      </c>
      <c r="H382" s="355">
        <f>(F382/D382*100)-100</f>
        <v>-6.625157844849255</v>
      </c>
      <c r="N382" s="78"/>
      <c r="O382" s="79"/>
      <c r="P382" s="78"/>
      <c r="Q382" s="79"/>
      <c r="R382" s="217"/>
    </row>
    <row r="383" spans="1:18" ht="15.75">
      <c r="A383" s="529"/>
      <c r="B383" s="506"/>
      <c r="C383" s="343" t="s">
        <v>67</v>
      </c>
      <c r="D383" s="355">
        <f>D388+D428+D443+D458+D488+D498+D508</f>
        <v>304755</v>
      </c>
      <c r="E383" s="355">
        <f>D383/$D$382*100</f>
        <v>96.93502676603339</v>
      </c>
      <c r="F383" s="355">
        <f>F388+F428+F443+F458+F488+F498+F508</f>
        <v>277449.8</v>
      </c>
      <c r="G383" s="355">
        <f>F383/$F$382*100</f>
        <v>94.51145089914536</v>
      </c>
      <c r="H383" s="355">
        <f>(F383/D383*100)-100</f>
        <v>-8.959721743695752</v>
      </c>
      <c r="N383" s="74"/>
      <c r="O383" s="75"/>
      <c r="P383" s="74"/>
      <c r="Q383" s="75"/>
      <c r="R383" s="217"/>
    </row>
    <row r="384" spans="1:18" ht="15.75">
      <c r="A384" s="529"/>
      <c r="B384" s="506"/>
      <c r="C384" s="343" t="s">
        <v>21</v>
      </c>
      <c r="D384" s="355">
        <f>D389+D429+D444+D459+D489+D499+D509</f>
        <v>41</v>
      </c>
      <c r="E384" s="355">
        <f>D384/$D$382*100</f>
        <v>0.013041085781717669</v>
      </c>
      <c r="F384" s="355">
        <f>F389+F429+F444+F459+F489+F499+F509</f>
        <v>337</v>
      </c>
      <c r="G384" s="355">
        <f>F384/$F$382*100</f>
        <v>0.11479683515004152</v>
      </c>
      <c r="H384" s="355">
        <f>(F384/D384*100)-100</f>
        <v>721.951219512195</v>
      </c>
      <c r="N384" s="78"/>
      <c r="O384" s="79"/>
      <c r="P384" s="78"/>
      <c r="Q384" s="79"/>
      <c r="R384" s="217"/>
    </row>
    <row r="385" spans="1:18" ht="15.75">
      <c r="A385" s="529"/>
      <c r="B385" s="506"/>
      <c r="C385" s="343" t="s">
        <v>68</v>
      </c>
      <c r="D385" s="355">
        <f>D390+D430+D445+D460+D490+D500+D510</f>
        <v>0</v>
      </c>
      <c r="E385" s="355">
        <f>D385/$D$382*100</f>
        <v>0</v>
      </c>
      <c r="F385" s="355">
        <f>F390+F430+F445+F460+F490+F500+F510</f>
        <v>4000</v>
      </c>
      <c r="G385" s="355">
        <f>F385/$F$382*100</f>
        <v>1.3625737109797211</v>
      </c>
      <c r="H385" s="355"/>
      <c r="N385" s="78"/>
      <c r="O385" s="79"/>
      <c r="P385" s="78"/>
      <c r="Q385" s="79"/>
      <c r="R385" s="217"/>
    </row>
    <row r="386" spans="1:18" ht="15.75">
      <c r="A386" s="529"/>
      <c r="B386" s="506"/>
      <c r="C386" s="343" t="s">
        <v>70</v>
      </c>
      <c r="D386" s="355">
        <f>D391+D431+D446+D461+D491+D501+D511</f>
        <v>9595</v>
      </c>
      <c r="E386" s="355">
        <f>D386/$D$382*100</f>
        <v>3.0519321481849033</v>
      </c>
      <c r="F386" s="355">
        <f>F391+F431+F446+F461+F491+F501+F511</f>
        <v>11775.3</v>
      </c>
      <c r="G386" s="355">
        <f>F386/$F$382*100</f>
        <v>4.011178554724878</v>
      </c>
      <c r="H386" s="355">
        <f>(F386/D386*100)-100</f>
        <v>22.723293381969768</v>
      </c>
      <c r="N386" s="76"/>
      <c r="O386" s="77"/>
      <c r="P386" s="76"/>
      <c r="Q386" s="77"/>
      <c r="R386" s="217"/>
    </row>
    <row r="387" spans="1:18" ht="16.5" thickBot="1">
      <c r="A387" s="441" t="s">
        <v>128</v>
      </c>
      <c r="B387" s="494" t="s">
        <v>928</v>
      </c>
      <c r="C387" s="344" t="s">
        <v>618</v>
      </c>
      <c r="D387" s="345">
        <f>D388+D389+D390+D391</f>
        <v>43322</v>
      </c>
      <c r="E387" s="345">
        <f>E388+E389+E390+E391</f>
        <v>100</v>
      </c>
      <c r="F387" s="345">
        <f>F388+F389+F390+F391</f>
        <v>41976.2</v>
      </c>
      <c r="G387" s="345">
        <f>G388+G389+G390+G391</f>
        <v>100</v>
      </c>
      <c r="H387" s="345">
        <f>(F387/D387*100)-100</f>
        <v>-3.106504778172763</v>
      </c>
      <c r="N387" s="218"/>
      <c r="O387" s="224"/>
      <c r="P387" s="218"/>
      <c r="Q387" s="224"/>
      <c r="R387" s="225"/>
    </row>
    <row r="388" spans="1:18" ht="15.75">
      <c r="A388" s="441"/>
      <c r="B388" s="494"/>
      <c r="C388" s="344" t="s">
        <v>67</v>
      </c>
      <c r="D388" s="345">
        <f>D393+D398+D403+D408+D413+D418</f>
        <v>43217</v>
      </c>
      <c r="E388" s="345">
        <f>D388/$D$387*100</f>
        <v>99.75762891833249</v>
      </c>
      <c r="F388" s="345">
        <f>F393+F398+F403+F408+F413+F418</f>
        <v>41628.5</v>
      </c>
      <c r="G388" s="345">
        <f>F388/$F$387*100</f>
        <v>99.17167347211038</v>
      </c>
      <c r="H388" s="345">
        <f>(F388/D388*100)-100</f>
        <v>-3.675636902144987</v>
      </c>
      <c r="N388" s="226"/>
      <c r="O388" s="203"/>
      <c r="P388" s="226"/>
      <c r="Q388" s="203"/>
      <c r="R388" s="204"/>
    </row>
    <row r="389" spans="1:18" ht="15.75">
      <c r="A389" s="441"/>
      <c r="B389" s="494"/>
      <c r="C389" s="344" t="s">
        <v>21</v>
      </c>
      <c r="D389" s="345">
        <f>D394+D399+D404+D409+D414+D419</f>
        <v>41</v>
      </c>
      <c r="E389" s="345">
        <f>D389/$D$387*100</f>
        <v>0.09464013665112414</v>
      </c>
      <c r="F389" s="345">
        <f>F394+F399+F404+F409+F414+F419+F424</f>
        <v>137</v>
      </c>
      <c r="G389" s="345">
        <f>F389/$F$387*100</f>
        <v>0.32637542226309196</v>
      </c>
      <c r="H389" s="345">
        <f>(F389/D389*100)-100</f>
        <v>234.14634146341461</v>
      </c>
      <c r="N389" s="76"/>
      <c r="O389" s="77"/>
      <c r="P389" s="76"/>
      <c r="Q389" s="77"/>
      <c r="R389" s="206"/>
    </row>
    <row r="390" spans="1:18" ht="15.75">
      <c r="A390" s="441"/>
      <c r="B390" s="494"/>
      <c r="C390" s="344" t="s">
        <v>68</v>
      </c>
      <c r="D390" s="345">
        <f>D395+D400+D405+D410+D415+D420</f>
        <v>0</v>
      </c>
      <c r="E390" s="345">
        <f>D390/$D$387*100</f>
        <v>0</v>
      </c>
      <c r="F390" s="345">
        <f>F395+F400+F405+F410+F415+F420</f>
        <v>0</v>
      </c>
      <c r="G390" s="345">
        <f>F390/$F$387*100</f>
        <v>0</v>
      </c>
      <c r="H390" s="345"/>
      <c r="N390" s="78"/>
      <c r="O390" s="79"/>
      <c r="P390" s="78"/>
      <c r="Q390" s="79"/>
      <c r="R390" s="206"/>
    </row>
    <row r="391" spans="1:18" ht="15.75">
      <c r="A391" s="441"/>
      <c r="B391" s="494"/>
      <c r="C391" s="344" t="s">
        <v>70</v>
      </c>
      <c r="D391" s="345">
        <f>D396+D401+D406+D411+D416+D421</f>
        <v>64</v>
      </c>
      <c r="E391" s="345">
        <f>D391/$D$387*100</f>
        <v>0.1477309450163889</v>
      </c>
      <c r="F391" s="345">
        <f>F396+F401+F406+F411+F416+F421</f>
        <v>210.7</v>
      </c>
      <c r="G391" s="345">
        <f>F391/$F$387*100</f>
        <v>0.5019511056265217</v>
      </c>
      <c r="H391" s="345">
        <f>(F391/D391*100)-100</f>
        <v>229.21875</v>
      </c>
      <c r="N391" s="78"/>
      <c r="O391" s="79"/>
      <c r="P391" s="78"/>
      <c r="Q391" s="79"/>
      <c r="R391" s="206"/>
    </row>
    <row r="392" spans="1:18" ht="23.25" customHeight="1" thickBot="1">
      <c r="A392" s="441">
        <v>1</v>
      </c>
      <c r="B392" s="493" t="s">
        <v>1604</v>
      </c>
      <c r="C392" s="7" t="s">
        <v>618</v>
      </c>
      <c r="D392" s="53">
        <f>SUM(D393:D396)</f>
        <v>41066</v>
      </c>
      <c r="E392" s="53">
        <f>SUM(E393:E396)</f>
        <v>100</v>
      </c>
      <c r="F392" s="53">
        <f>SUM(F393:F396)</f>
        <v>39624.2</v>
      </c>
      <c r="G392" s="53">
        <f>SUM(G393:G396)</f>
        <v>100.00000000000001</v>
      </c>
      <c r="H392" s="345">
        <f>(F392/D392*100)-100</f>
        <v>-3.510933619052267</v>
      </c>
      <c r="N392" s="212"/>
      <c r="O392" s="232"/>
      <c r="P392" s="212"/>
      <c r="Q392" s="232"/>
      <c r="R392" s="210"/>
    </row>
    <row r="393" spans="1:18" ht="21" customHeight="1">
      <c r="A393" s="441"/>
      <c r="B393" s="493"/>
      <c r="C393" s="11" t="s">
        <v>67</v>
      </c>
      <c r="D393" s="53">
        <v>41002</v>
      </c>
      <c r="E393" s="53">
        <f>D393/$D$392*100</f>
        <v>99.84415331417718</v>
      </c>
      <c r="F393" s="53">
        <v>39413.5</v>
      </c>
      <c r="G393" s="53">
        <f>F393/$F$392*100</f>
        <v>99.46825424866623</v>
      </c>
      <c r="H393" s="345">
        <f>(F393/D393*100)-100</f>
        <v>-3.874201258475196</v>
      </c>
      <c r="N393" s="214"/>
      <c r="O393" s="215"/>
      <c r="P393" s="214"/>
      <c r="Q393" s="215"/>
      <c r="R393" s="216"/>
    </row>
    <row r="394" spans="1:18" ht="20.25" customHeight="1">
      <c r="A394" s="441"/>
      <c r="B394" s="493"/>
      <c r="C394" s="11" t="s">
        <v>21</v>
      </c>
      <c r="D394" s="53">
        <v>0</v>
      </c>
      <c r="E394" s="53">
        <f>D394/$D$392*100</f>
        <v>0</v>
      </c>
      <c r="F394" s="53">
        <v>0</v>
      </c>
      <c r="G394" s="53">
        <f>F394/$F$392*100</f>
        <v>0</v>
      </c>
      <c r="H394" s="345"/>
      <c r="N394" s="76"/>
      <c r="O394" s="77"/>
      <c r="P394" s="76"/>
      <c r="Q394" s="77"/>
      <c r="R394" s="217"/>
    </row>
    <row r="395" spans="1:18" ht="22.5" customHeight="1">
      <c r="A395" s="441"/>
      <c r="B395" s="493"/>
      <c r="C395" s="11" t="s">
        <v>68</v>
      </c>
      <c r="D395" s="53">
        <v>0</v>
      </c>
      <c r="E395" s="53">
        <f>D395/$D$392*100</f>
        <v>0</v>
      </c>
      <c r="F395" s="53">
        <v>0</v>
      </c>
      <c r="G395" s="53">
        <f>F395/$F$392*100</f>
        <v>0</v>
      </c>
      <c r="H395" s="345"/>
      <c r="N395" s="78"/>
      <c r="O395" s="79"/>
      <c r="P395" s="78"/>
      <c r="Q395" s="79"/>
      <c r="R395" s="217"/>
    </row>
    <row r="396" spans="1:18" ht="24" customHeight="1" thickBot="1">
      <c r="A396" s="441"/>
      <c r="B396" s="493"/>
      <c r="C396" s="11" t="s">
        <v>70</v>
      </c>
      <c r="D396" s="53">
        <v>64</v>
      </c>
      <c r="E396" s="53">
        <f>D396/$D$392*100</f>
        <v>0.1558466858228218</v>
      </c>
      <c r="F396" s="53">
        <v>210.7</v>
      </c>
      <c r="G396" s="53">
        <f>F396/$F$392*100</f>
        <v>0.5317457513337809</v>
      </c>
      <c r="H396" s="345">
        <f>(F396/D396*100)-100</f>
        <v>229.21875</v>
      </c>
      <c r="N396" s="78"/>
      <c r="O396" s="79"/>
      <c r="P396" s="218"/>
      <c r="Q396" s="79"/>
      <c r="R396" s="217"/>
    </row>
    <row r="397" spans="1:18" ht="16.5" thickBot="1">
      <c r="A397" s="441">
        <v>2</v>
      </c>
      <c r="B397" s="493" t="s">
        <v>1605</v>
      </c>
      <c r="C397" s="7" t="s">
        <v>618</v>
      </c>
      <c r="D397" s="53">
        <f>SUM(D398:D401)</f>
        <v>0</v>
      </c>
      <c r="E397" s="53">
        <f>SUM(E398:E401)</f>
        <v>0</v>
      </c>
      <c r="F397" s="53">
        <f>SUM(F398:F401)</f>
        <v>0</v>
      </c>
      <c r="G397" s="53">
        <f>SUM(G398:G401)</f>
        <v>0</v>
      </c>
      <c r="H397" s="345"/>
      <c r="N397" s="76"/>
      <c r="O397" s="233"/>
      <c r="P397" s="220"/>
      <c r="Q397" s="234"/>
      <c r="R397" s="217"/>
    </row>
    <row r="398" spans="1:18" ht="15.75">
      <c r="A398" s="441"/>
      <c r="B398" s="493"/>
      <c r="C398" s="11" t="s">
        <v>67</v>
      </c>
      <c r="D398" s="53">
        <v>0</v>
      </c>
      <c r="E398" s="53">
        <v>0</v>
      </c>
      <c r="F398" s="53">
        <v>0</v>
      </c>
      <c r="G398" s="53">
        <v>0</v>
      </c>
      <c r="H398" s="345"/>
      <c r="N398" s="74"/>
      <c r="O398" s="75"/>
      <c r="P398" s="214"/>
      <c r="Q398" s="75"/>
      <c r="R398" s="217"/>
    </row>
    <row r="399" spans="1:18" ht="15.75">
      <c r="A399" s="441"/>
      <c r="B399" s="493"/>
      <c r="C399" s="11" t="s">
        <v>21</v>
      </c>
      <c r="D399" s="53">
        <v>0</v>
      </c>
      <c r="E399" s="53">
        <v>0</v>
      </c>
      <c r="F399" s="53">
        <v>0</v>
      </c>
      <c r="G399" s="53">
        <v>0</v>
      </c>
      <c r="H399" s="345"/>
      <c r="N399" s="76"/>
      <c r="O399" s="77"/>
      <c r="P399" s="76"/>
      <c r="Q399" s="77"/>
      <c r="R399" s="217"/>
    </row>
    <row r="400" spans="1:18" ht="15.75">
      <c r="A400" s="441"/>
      <c r="B400" s="493"/>
      <c r="C400" s="11" t="s">
        <v>68</v>
      </c>
      <c r="D400" s="53">
        <v>0</v>
      </c>
      <c r="E400" s="53">
        <v>0</v>
      </c>
      <c r="F400" s="53">
        <v>0</v>
      </c>
      <c r="G400" s="53">
        <v>0</v>
      </c>
      <c r="H400" s="345"/>
      <c r="N400" s="78"/>
      <c r="O400" s="79"/>
      <c r="P400" s="78"/>
      <c r="Q400" s="79"/>
      <c r="R400" s="217"/>
    </row>
    <row r="401" spans="1:18" ht="15.75">
      <c r="A401" s="441"/>
      <c r="B401" s="493"/>
      <c r="C401" s="11" t="s">
        <v>70</v>
      </c>
      <c r="D401" s="53">
        <v>0</v>
      </c>
      <c r="E401" s="53">
        <v>0</v>
      </c>
      <c r="F401" s="53">
        <v>0</v>
      </c>
      <c r="G401" s="53">
        <v>0</v>
      </c>
      <c r="H401" s="345"/>
      <c r="N401" s="78"/>
      <c r="O401" s="79"/>
      <c r="P401" s="78"/>
      <c r="Q401" s="79"/>
      <c r="R401" s="217"/>
    </row>
    <row r="402" spans="1:18" ht="26.25" customHeight="1">
      <c r="A402" s="441">
        <v>3</v>
      </c>
      <c r="B402" s="493" t="s">
        <v>1606</v>
      </c>
      <c r="C402" s="7" t="s">
        <v>618</v>
      </c>
      <c r="D402" s="53">
        <f>SUM(D403:D406)</f>
        <v>0</v>
      </c>
      <c r="E402" s="53">
        <f>SUM(E403:E406)</f>
        <v>0</v>
      </c>
      <c r="F402" s="53">
        <f>SUM(F403:F406)</f>
        <v>0</v>
      </c>
      <c r="G402" s="53">
        <f>SUM(G403:G406)</f>
        <v>0</v>
      </c>
      <c r="H402" s="345"/>
      <c r="N402" s="78"/>
      <c r="O402" s="79"/>
      <c r="P402" s="78"/>
      <c r="Q402" s="79"/>
      <c r="R402" s="217"/>
    </row>
    <row r="403" spans="1:18" ht="21.75" customHeight="1">
      <c r="A403" s="441"/>
      <c r="B403" s="493"/>
      <c r="C403" s="11" t="s">
        <v>67</v>
      </c>
      <c r="D403" s="53">
        <v>0</v>
      </c>
      <c r="E403" s="53">
        <v>0</v>
      </c>
      <c r="F403" s="53">
        <v>0</v>
      </c>
      <c r="G403" s="53">
        <v>0</v>
      </c>
      <c r="H403" s="345"/>
      <c r="N403" s="74"/>
      <c r="O403" s="75"/>
      <c r="P403" s="74"/>
      <c r="Q403" s="75"/>
      <c r="R403" s="217"/>
    </row>
    <row r="404" spans="1:18" ht="15.75">
      <c r="A404" s="441"/>
      <c r="B404" s="493"/>
      <c r="C404" s="11" t="s">
        <v>21</v>
      </c>
      <c r="D404" s="53">
        <v>0</v>
      </c>
      <c r="E404" s="53">
        <v>0</v>
      </c>
      <c r="F404" s="53">
        <v>0</v>
      </c>
      <c r="G404" s="53">
        <v>0</v>
      </c>
      <c r="H404" s="345"/>
      <c r="N404" s="76"/>
      <c r="O404" s="77"/>
      <c r="P404" s="76"/>
      <c r="Q404" s="77"/>
      <c r="R404" s="217"/>
    </row>
    <row r="405" spans="1:18" ht="15.75">
      <c r="A405" s="441"/>
      <c r="B405" s="493"/>
      <c r="C405" s="11" t="s">
        <v>68</v>
      </c>
      <c r="D405" s="53">
        <v>0</v>
      </c>
      <c r="E405" s="53">
        <v>0</v>
      </c>
      <c r="F405" s="53">
        <v>0</v>
      </c>
      <c r="G405" s="53">
        <v>0</v>
      </c>
      <c r="H405" s="345"/>
      <c r="N405" s="78"/>
      <c r="O405" s="79"/>
      <c r="P405" s="78"/>
      <c r="Q405" s="79"/>
      <c r="R405" s="217"/>
    </row>
    <row r="406" spans="1:18" ht="15.75">
      <c r="A406" s="441"/>
      <c r="B406" s="493"/>
      <c r="C406" s="11" t="s">
        <v>70</v>
      </c>
      <c r="D406" s="53">
        <v>0</v>
      </c>
      <c r="E406" s="53">
        <v>0</v>
      </c>
      <c r="F406" s="53">
        <v>0</v>
      </c>
      <c r="G406" s="53">
        <v>0</v>
      </c>
      <c r="H406" s="345"/>
      <c r="N406" s="78"/>
      <c r="O406" s="79"/>
      <c r="P406" s="78"/>
      <c r="Q406" s="79"/>
      <c r="R406" s="217"/>
    </row>
    <row r="407" spans="1:18" ht="23.25" customHeight="1">
      <c r="A407" s="441">
        <v>4</v>
      </c>
      <c r="B407" s="493" t="s">
        <v>1607</v>
      </c>
      <c r="C407" s="7" t="s">
        <v>618</v>
      </c>
      <c r="D407" s="53">
        <f>SUM(D408:D411)</f>
        <v>0</v>
      </c>
      <c r="E407" s="53">
        <f>SUM(E408:E411)</f>
        <v>0</v>
      </c>
      <c r="F407" s="53">
        <f>SUM(F408:F411)</f>
        <v>0</v>
      </c>
      <c r="G407" s="53">
        <f>SUM(G408:G411)</f>
        <v>0</v>
      </c>
      <c r="H407" s="345"/>
      <c r="N407" s="78"/>
      <c r="O407" s="79"/>
      <c r="P407" s="78"/>
      <c r="Q407" s="79"/>
      <c r="R407" s="217"/>
    </row>
    <row r="408" spans="1:18" ht="21.75" customHeight="1">
      <c r="A408" s="441"/>
      <c r="B408" s="493"/>
      <c r="C408" s="11" t="s">
        <v>67</v>
      </c>
      <c r="D408" s="53">
        <v>0</v>
      </c>
      <c r="E408" s="53">
        <v>0</v>
      </c>
      <c r="F408" s="53">
        <v>0</v>
      </c>
      <c r="G408" s="53">
        <v>0</v>
      </c>
      <c r="H408" s="345"/>
      <c r="N408" s="74"/>
      <c r="O408" s="75"/>
      <c r="P408" s="74"/>
      <c r="Q408" s="75"/>
      <c r="R408" s="217"/>
    </row>
    <row r="409" spans="1:18" ht="22.5" customHeight="1">
      <c r="A409" s="441"/>
      <c r="B409" s="493"/>
      <c r="C409" s="11" t="s">
        <v>21</v>
      </c>
      <c r="D409" s="53">
        <v>0</v>
      </c>
      <c r="E409" s="53">
        <v>0</v>
      </c>
      <c r="F409" s="53">
        <v>0</v>
      </c>
      <c r="G409" s="53">
        <v>0</v>
      </c>
      <c r="H409" s="345"/>
      <c r="N409" s="76"/>
      <c r="O409" s="77"/>
      <c r="P409" s="76"/>
      <c r="Q409" s="77"/>
      <c r="R409" s="217"/>
    </row>
    <row r="410" spans="1:18" ht="25.5" customHeight="1">
      <c r="A410" s="441"/>
      <c r="B410" s="493"/>
      <c r="C410" s="11" t="s">
        <v>68</v>
      </c>
      <c r="D410" s="53">
        <v>0</v>
      </c>
      <c r="E410" s="53">
        <v>0</v>
      </c>
      <c r="F410" s="53">
        <v>0</v>
      </c>
      <c r="G410" s="53">
        <v>0</v>
      </c>
      <c r="H410" s="345"/>
      <c r="N410" s="78"/>
      <c r="O410" s="79"/>
      <c r="P410" s="78"/>
      <c r="Q410" s="79"/>
      <c r="R410" s="217"/>
    </row>
    <row r="411" spans="1:18" ht="30" customHeight="1">
      <c r="A411" s="441"/>
      <c r="B411" s="493"/>
      <c r="C411" s="11" t="s">
        <v>70</v>
      </c>
      <c r="D411" s="53">
        <v>0</v>
      </c>
      <c r="E411" s="53">
        <v>0</v>
      </c>
      <c r="F411" s="53">
        <v>0</v>
      </c>
      <c r="G411" s="53">
        <v>0</v>
      </c>
      <c r="H411" s="345"/>
      <c r="N411" s="78"/>
      <c r="O411" s="79"/>
      <c r="P411" s="78"/>
      <c r="Q411" s="79"/>
      <c r="R411" s="217"/>
    </row>
    <row r="412" spans="1:18" ht="16.5" thickBot="1">
      <c r="A412" s="441">
        <v>5</v>
      </c>
      <c r="B412" s="493" t="s">
        <v>1608</v>
      </c>
      <c r="C412" s="7" t="s">
        <v>618</v>
      </c>
      <c r="D412" s="53">
        <f>SUM(D413:D416)</f>
        <v>2215</v>
      </c>
      <c r="E412" s="53">
        <f>SUM(E413:E416)</f>
        <v>100</v>
      </c>
      <c r="F412" s="53">
        <f>SUM(F413:F416)</f>
        <v>2215</v>
      </c>
      <c r="G412" s="53">
        <f>SUM(G413:G416)</f>
        <v>100</v>
      </c>
      <c r="H412" s="345">
        <f>(F412/D412*100)-100</f>
        <v>0</v>
      </c>
      <c r="N412" s="218"/>
      <c r="O412" s="224"/>
      <c r="P412" s="218"/>
      <c r="Q412" s="224"/>
      <c r="R412" s="225"/>
    </row>
    <row r="413" spans="1:18" ht="15.75">
      <c r="A413" s="441"/>
      <c r="B413" s="493"/>
      <c r="C413" s="11" t="s">
        <v>67</v>
      </c>
      <c r="D413" s="53">
        <v>2215</v>
      </c>
      <c r="E413" s="53">
        <f>D413/D412*100</f>
        <v>100</v>
      </c>
      <c r="F413" s="53">
        <v>2215</v>
      </c>
      <c r="G413" s="53">
        <f>F413/F412*100</f>
        <v>100</v>
      </c>
      <c r="H413" s="345">
        <f>(F413/D413*100)-100</f>
        <v>0</v>
      </c>
      <c r="N413" s="226"/>
      <c r="O413" s="203"/>
      <c r="P413" s="226"/>
      <c r="Q413" s="203"/>
      <c r="R413" s="204"/>
    </row>
    <row r="414" spans="1:18" ht="15.75">
      <c r="A414" s="441"/>
      <c r="B414" s="493"/>
      <c r="C414" s="11" t="s">
        <v>21</v>
      </c>
      <c r="D414" s="53">
        <v>0</v>
      </c>
      <c r="E414" s="53">
        <v>0</v>
      </c>
      <c r="F414" s="53">
        <v>0</v>
      </c>
      <c r="G414" s="53">
        <v>0</v>
      </c>
      <c r="H414" s="345"/>
      <c r="N414" s="76"/>
      <c r="O414" s="77"/>
      <c r="P414" s="76"/>
      <c r="Q414" s="77"/>
      <c r="R414" s="206"/>
    </row>
    <row r="415" spans="1:18" ht="15.75">
      <c r="A415" s="441"/>
      <c r="B415" s="493"/>
      <c r="C415" s="11" t="s">
        <v>68</v>
      </c>
      <c r="D415" s="53">
        <v>0</v>
      </c>
      <c r="E415" s="53">
        <v>0</v>
      </c>
      <c r="F415" s="53">
        <v>0</v>
      </c>
      <c r="G415" s="53">
        <v>0</v>
      </c>
      <c r="H415" s="345"/>
      <c r="N415" s="78"/>
      <c r="O415" s="81"/>
      <c r="P415" s="78"/>
      <c r="Q415" s="81"/>
      <c r="R415" s="206"/>
    </row>
    <row r="416" spans="1:18" ht="15.75">
      <c r="A416" s="441"/>
      <c r="B416" s="493"/>
      <c r="C416" s="11" t="s">
        <v>70</v>
      </c>
      <c r="D416" s="53">
        <v>0</v>
      </c>
      <c r="E416" s="53">
        <v>0</v>
      </c>
      <c r="F416" s="53">
        <v>0</v>
      </c>
      <c r="G416" s="53">
        <v>0</v>
      </c>
      <c r="H416" s="345"/>
      <c r="N416" s="78"/>
      <c r="O416" s="81"/>
      <c r="P416" s="78"/>
      <c r="Q416" s="81"/>
      <c r="R416" s="206"/>
    </row>
    <row r="417" spans="1:18" ht="16.5" thickBot="1">
      <c r="A417" s="441">
        <v>6</v>
      </c>
      <c r="B417" s="493" t="s">
        <v>1609</v>
      </c>
      <c r="C417" s="7" t="s">
        <v>618</v>
      </c>
      <c r="D417" s="53">
        <f>SUM(D418:D421)</f>
        <v>41</v>
      </c>
      <c r="E417" s="53">
        <f>SUM(E418:E421)</f>
        <v>100</v>
      </c>
      <c r="F417" s="53">
        <f>SUM(F418:F421)</f>
        <v>37</v>
      </c>
      <c r="G417" s="53">
        <f>SUM(G418:G421)</f>
        <v>100</v>
      </c>
      <c r="H417" s="345">
        <f>(F417/D417*100)-100</f>
        <v>-9.756097560975604</v>
      </c>
      <c r="N417" s="212"/>
      <c r="O417" s="213"/>
      <c r="P417" s="212"/>
      <c r="Q417" s="213"/>
      <c r="R417" s="210"/>
    </row>
    <row r="418" spans="1:18" ht="15.75">
      <c r="A418" s="441"/>
      <c r="B418" s="493"/>
      <c r="C418" s="11" t="s">
        <v>67</v>
      </c>
      <c r="D418" s="53">
        <v>0</v>
      </c>
      <c r="E418" s="53">
        <f>D418/$D$417*100</f>
        <v>0</v>
      </c>
      <c r="F418" s="53">
        <v>0</v>
      </c>
      <c r="G418" s="53">
        <f>F418/$F$417*100</f>
        <v>0</v>
      </c>
      <c r="H418" s="345"/>
      <c r="N418" s="214"/>
      <c r="O418" s="215"/>
      <c r="P418" s="214"/>
      <c r="Q418" s="215"/>
      <c r="R418" s="216"/>
    </row>
    <row r="419" spans="1:18" ht="15.75">
      <c r="A419" s="441"/>
      <c r="B419" s="493"/>
      <c r="C419" s="11" t="s">
        <v>21</v>
      </c>
      <c r="D419" s="53">
        <v>41</v>
      </c>
      <c r="E419" s="53">
        <f>D419/$D$417*100</f>
        <v>100</v>
      </c>
      <c r="F419" s="53">
        <v>37</v>
      </c>
      <c r="G419" s="53">
        <f>F419/$F$417*100</f>
        <v>100</v>
      </c>
      <c r="H419" s="345">
        <f>(F419/D419*100)-100</f>
        <v>-9.756097560975604</v>
      </c>
      <c r="N419" s="76"/>
      <c r="O419" s="77"/>
      <c r="P419" s="76"/>
      <c r="Q419" s="77"/>
      <c r="R419" s="217"/>
    </row>
    <row r="420" spans="1:18" ht="15.75">
      <c r="A420" s="441"/>
      <c r="B420" s="493"/>
      <c r="C420" s="11" t="s">
        <v>68</v>
      </c>
      <c r="D420" s="53">
        <v>0</v>
      </c>
      <c r="E420" s="53">
        <f>D420/$D$417*100</f>
        <v>0</v>
      </c>
      <c r="F420" s="53">
        <v>0</v>
      </c>
      <c r="G420" s="53">
        <f>F420/$F$417*100</f>
        <v>0</v>
      </c>
      <c r="H420" s="345"/>
      <c r="N420" s="78"/>
      <c r="O420" s="81"/>
      <c r="P420" s="78"/>
      <c r="Q420" s="81"/>
      <c r="R420" s="217"/>
    </row>
    <row r="421" spans="1:18" ht="15.75">
      <c r="A421" s="441"/>
      <c r="B421" s="493"/>
      <c r="C421" s="11" t="s">
        <v>70</v>
      </c>
      <c r="D421" s="53">
        <v>0</v>
      </c>
      <c r="E421" s="53">
        <f>D421/$D$417*100</f>
        <v>0</v>
      </c>
      <c r="F421" s="53">
        <v>0</v>
      </c>
      <c r="G421" s="53">
        <f>F421/$F$417*100</f>
        <v>0</v>
      </c>
      <c r="H421" s="345"/>
      <c r="N421" s="78"/>
      <c r="O421" s="81"/>
      <c r="P421" s="78"/>
      <c r="Q421" s="81"/>
      <c r="R421" s="217"/>
    </row>
    <row r="422" spans="1:18" ht="15.75">
      <c r="A422" s="479">
        <v>7</v>
      </c>
      <c r="B422" s="482" t="s">
        <v>1611</v>
      </c>
      <c r="C422" s="7" t="s">
        <v>618</v>
      </c>
      <c r="D422" s="53">
        <f>SUM(D423:D426)</f>
        <v>0</v>
      </c>
      <c r="E422" s="53">
        <f>SUM(E423:E426)</f>
        <v>0</v>
      </c>
      <c r="F422" s="53">
        <f>F423+F424+F425+F426</f>
        <v>100</v>
      </c>
      <c r="G422" s="53">
        <v>100</v>
      </c>
      <c r="H422" s="345"/>
      <c r="N422" s="78"/>
      <c r="O422" s="81"/>
      <c r="P422" s="78"/>
      <c r="Q422" s="81"/>
      <c r="R422" s="217"/>
    </row>
    <row r="423" spans="1:18" ht="15.75">
      <c r="A423" s="480"/>
      <c r="B423" s="483"/>
      <c r="C423" s="11" t="s">
        <v>67</v>
      </c>
      <c r="D423" s="53">
        <v>0</v>
      </c>
      <c r="E423" s="53">
        <f>D423/$D$417*100</f>
        <v>0</v>
      </c>
      <c r="F423" s="53">
        <v>0</v>
      </c>
      <c r="G423" s="53">
        <v>0</v>
      </c>
      <c r="H423" s="345"/>
      <c r="N423" s="78"/>
      <c r="O423" s="81"/>
      <c r="P423" s="78"/>
      <c r="Q423" s="81"/>
      <c r="R423" s="217"/>
    </row>
    <row r="424" spans="1:18" ht="15.75">
      <c r="A424" s="480"/>
      <c r="B424" s="483"/>
      <c r="C424" s="11" t="s">
        <v>21</v>
      </c>
      <c r="D424" s="53">
        <v>0</v>
      </c>
      <c r="E424" s="53">
        <f>D424/$D$417*100</f>
        <v>0</v>
      </c>
      <c r="F424" s="53">
        <v>100</v>
      </c>
      <c r="G424" s="53">
        <v>100</v>
      </c>
      <c r="H424" s="345"/>
      <c r="N424" s="78"/>
      <c r="O424" s="81"/>
      <c r="P424" s="78"/>
      <c r="Q424" s="81"/>
      <c r="R424" s="217"/>
    </row>
    <row r="425" spans="1:18" ht="15.75">
      <c r="A425" s="480"/>
      <c r="B425" s="483"/>
      <c r="C425" s="11" t="s">
        <v>68</v>
      </c>
      <c r="D425" s="53">
        <v>0</v>
      </c>
      <c r="E425" s="53">
        <f>D425/$D$417*100</f>
        <v>0</v>
      </c>
      <c r="F425" s="53">
        <v>0</v>
      </c>
      <c r="G425" s="53">
        <v>0</v>
      </c>
      <c r="H425" s="345"/>
      <c r="N425" s="78"/>
      <c r="O425" s="81"/>
      <c r="P425" s="78"/>
      <c r="Q425" s="81"/>
      <c r="R425" s="217"/>
    </row>
    <row r="426" spans="1:18" ht="15.75">
      <c r="A426" s="481"/>
      <c r="B426" s="484"/>
      <c r="C426" s="11" t="s">
        <v>70</v>
      </c>
      <c r="D426" s="53">
        <v>0</v>
      </c>
      <c r="E426" s="53">
        <f>D426/$D$417*100</f>
        <v>0</v>
      </c>
      <c r="F426" s="53">
        <v>0</v>
      </c>
      <c r="G426" s="53">
        <v>0</v>
      </c>
      <c r="H426" s="345"/>
      <c r="N426" s="78"/>
      <c r="O426" s="81"/>
      <c r="P426" s="78"/>
      <c r="Q426" s="81"/>
      <c r="R426" s="217"/>
    </row>
    <row r="427" spans="1:18" ht="15.75">
      <c r="A427" s="441" t="s">
        <v>5</v>
      </c>
      <c r="B427" s="494" t="s">
        <v>115</v>
      </c>
      <c r="C427" s="342" t="s">
        <v>618</v>
      </c>
      <c r="D427" s="345">
        <f>D428+D429+D430+D431</f>
        <v>8799</v>
      </c>
      <c r="E427" s="345">
        <f>E428+E429+E430+E431</f>
        <v>100</v>
      </c>
      <c r="F427" s="345">
        <f>F428+F429+F430+F431</f>
        <v>8610.1</v>
      </c>
      <c r="G427" s="345">
        <f>G428+G429+G430+G431</f>
        <v>100</v>
      </c>
      <c r="H427" s="345">
        <f>(F427/D427*100)-100</f>
        <v>-2.146834867598585</v>
      </c>
      <c r="N427" s="76"/>
      <c r="O427" s="77"/>
      <c r="P427" s="76"/>
      <c r="Q427" s="77"/>
      <c r="R427" s="217"/>
    </row>
    <row r="428" spans="1:18" ht="15.75">
      <c r="A428" s="441"/>
      <c r="B428" s="494"/>
      <c r="C428" s="344" t="s">
        <v>67</v>
      </c>
      <c r="D428" s="345">
        <f>D433</f>
        <v>8680</v>
      </c>
      <c r="E428" s="345">
        <f>D428/$D$427*100</f>
        <v>98.64757358790771</v>
      </c>
      <c r="F428" s="345">
        <f>F433</f>
        <v>8313.4</v>
      </c>
      <c r="G428" s="345">
        <f>F428/$F$427*100</f>
        <v>96.55404699132414</v>
      </c>
      <c r="H428" s="345">
        <f>(F428/D428*100)-100</f>
        <v>-4.223502304147473</v>
      </c>
      <c r="N428" s="74"/>
      <c r="O428" s="75"/>
      <c r="P428" s="74"/>
      <c r="Q428" s="75"/>
      <c r="R428" s="217"/>
    </row>
    <row r="429" spans="1:18" ht="15.75">
      <c r="A429" s="441"/>
      <c r="B429" s="494"/>
      <c r="C429" s="344" t="s">
        <v>21</v>
      </c>
      <c r="D429" s="345">
        <f>D434</f>
        <v>0</v>
      </c>
      <c r="E429" s="345">
        <f>D429/$D$427*100</f>
        <v>0</v>
      </c>
      <c r="F429" s="345">
        <f>F434+F439</f>
        <v>100</v>
      </c>
      <c r="G429" s="345">
        <f>F429/$F$427*100</f>
        <v>1.161426696554047</v>
      </c>
      <c r="H429" s="345"/>
      <c r="N429" s="76"/>
      <c r="O429" s="77"/>
      <c r="P429" s="76"/>
      <c r="Q429" s="77"/>
      <c r="R429" s="217"/>
    </row>
    <row r="430" spans="1:18" ht="15.75">
      <c r="A430" s="441"/>
      <c r="B430" s="494"/>
      <c r="C430" s="344" t="s">
        <v>68</v>
      </c>
      <c r="D430" s="345">
        <f>D435</f>
        <v>0</v>
      </c>
      <c r="E430" s="345">
        <f>D430/$D$427*100</f>
        <v>0</v>
      </c>
      <c r="F430" s="345">
        <f>F435</f>
        <v>0</v>
      </c>
      <c r="G430" s="345">
        <f>F430/$F$427*100</f>
        <v>0</v>
      </c>
      <c r="H430" s="345"/>
      <c r="N430" s="78"/>
      <c r="O430" s="79"/>
      <c r="P430" s="78"/>
      <c r="Q430" s="79"/>
      <c r="R430" s="217"/>
    </row>
    <row r="431" spans="1:18" ht="15.75">
      <c r="A431" s="441"/>
      <c r="B431" s="494"/>
      <c r="C431" s="344" t="s">
        <v>70</v>
      </c>
      <c r="D431" s="345">
        <f>D436</f>
        <v>119</v>
      </c>
      <c r="E431" s="345">
        <f>D431/$D$427*100</f>
        <v>1.352426412092283</v>
      </c>
      <c r="F431" s="345">
        <f>F436</f>
        <v>196.7</v>
      </c>
      <c r="G431" s="345">
        <f>F431/$F$427*100</f>
        <v>2.2845263121218102</v>
      </c>
      <c r="H431" s="345">
        <f>(F431/D431*100)-100</f>
        <v>65.29411764705881</v>
      </c>
      <c r="N431" s="78"/>
      <c r="O431" s="79"/>
      <c r="P431" s="78"/>
      <c r="Q431" s="79"/>
      <c r="R431" s="217"/>
    </row>
    <row r="432" spans="1:18" ht="16.5" thickBot="1">
      <c r="A432" s="441">
        <v>1</v>
      </c>
      <c r="B432" s="493" t="s">
        <v>1604</v>
      </c>
      <c r="C432" s="7" t="s">
        <v>618</v>
      </c>
      <c r="D432" s="53">
        <f>SUM(D433:D436)</f>
        <v>8799</v>
      </c>
      <c r="E432" s="53">
        <f>SUM(E433:E436)</f>
        <v>100</v>
      </c>
      <c r="F432" s="53">
        <f>SUM(F433:F436)</f>
        <v>8510.1</v>
      </c>
      <c r="G432" s="53">
        <f>SUM(G433:G436)</f>
        <v>99.99999999999999</v>
      </c>
      <c r="H432" s="345">
        <f>(F432/D432*100)-100</f>
        <v>-3.28332765086941</v>
      </c>
      <c r="N432" s="218"/>
      <c r="O432" s="224"/>
      <c r="P432" s="218"/>
      <c r="Q432" s="224"/>
      <c r="R432" s="225"/>
    </row>
    <row r="433" spans="1:18" ht="15.75">
      <c r="A433" s="441"/>
      <c r="B433" s="493"/>
      <c r="C433" s="11" t="s">
        <v>67</v>
      </c>
      <c r="D433" s="53">
        <v>8680</v>
      </c>
      <c r="E433" s="53">
        <f>D433/$D$432*100</f>
        <v>98.64757358790771</v>
      </c>
      <c r="F433" s="53">
        <v>8313.4</v>
      </c>
      <c r="G433" s="53">
        <f>F433/$F$432*100</f>
        <v>97.68862880577196</v>
      </c>
      <c r="H433" s="345">
        <f>(F433/D433*100)-100</f>
        <v>-4.223502304147473</v>
      </c>
      <c r="N433" s="226"/>
      <c r="O433" s="203"/>
      <c r="P433" s="226"/>
      <c r="Q433" s="203"/>
      <c r="R433" s="204"/>
    </row>
    <row r="434" spans="1:18" ht="15.75">
      <c r="A434" s="441"/>
      <c r="B434" s="493"/>
      <c r="C434" s="11" t="s">
        <v>21</v>
      </c>
      <c r="D434" s="53">
        <v>0</v>
      </c>
      <c r="E434" s="53">
        <f>D434/$D$432*100</f>
        <v>0</v>
      </c>
      <c r="F434" s="53">
        <v>0</v>
      </c>
      <c r="G434" s="53">
        <f>F434/$F$432*100</f>
        <v>0</v>
      </c>
      <c r="H434" s="345"/>
      <c r="N434" s="76"/>
      <c r="O434" s="77"/>
      <c r="P434" s="76"/>
      <c r="Q434" s="77"/>
      <c r="R434" s="206"/>
    </row>
    <row r="435" spans="1:18" ht="15.75">
      <c r="A435" s="441"/>
      <c r="B435" s="493"/>
      <c r="C435" s="11" t="s">
        <v>68</v>
      </c>
      <c r="D435" s="53">
        <v>0</v>
      </c>
      <c r="E435" s="53">
        <f>D435/$D$432*100</f>
        <v>0</v>
      </c>
      <c r="F435" s="53">
        <v>0</v>
      </c>
      <c r="G435" s="53">
        <f>F435/$F$432*100</f>
        <v>0</v>
      </c>
      <c r="H435" s="345"/>
      <c r="N435" s="78"/>
      <c r="O435" s="79"/>
      <c r="P435" s="78"/>
      <c r="Q435" s="79"/>
      <c r="R435" s="206"/>
    </row>
    <row r="436" spans="1:18" ht="15.75">
      <c r="A436" s="441"/>
      <c r="B436" s="493"/>
      <c r="C436" s="11" t="s">
        <v>70</v>
      </c>
      <c r="D436" s="53">
        <v>119</v>
      </c>
      <c r="E436" s="53">
        <f>D436/$D$432*100</f>
        <v>1.352426412092283</v>
      </c>
      <c r="F436" s="53">
        <v>196.7</v>
      </c>
      <c r="G436" s="53">
        <f>F436/$F$432*100</f>
        <v>2.311371194228035</v>
      </c>
      <c r="H436" s="345">
        <f>(F436/D436*100)-100</f>
        <v>65.29411764705881</v>
      </c>
      <c r="N436" s="78"/>
      <c r="O436" s="79"/>
      <c r="P436" s="78"/>
      <c r="Q436" s="79"/>
      <c r="R436" s="206"/>
    </row>
    <row r="437" spans="1:18" ht="15.75">
      <c r="A437" s="479">
        <v>2</v>
      </c>
      <c r="B437" s="482" t="s">
        <v>1611</v>
      </c>
      <c r="C437" s="7" t="s">
        <v>618</v>
      </c>
      <c r="D437" s="53">
        <v>0</v>
      </c>
      <c r="E437" s="53">
        <f>D437/$D$432*100</f>
        <v>0</v>
      </c>
      <c r="F437" s="53">
        <f>F438+F439+F440+F441</f>
        <v>100</v>
      </c>
      <c r="G437" s="53">
        <v>100</v>
      </c>
      <c r="H437" s="345"/>
      <c r="N437" s="218"/>
      <c r="O437" s="224"/>
      <c r="P437" s="218"/>
      <c r="Q437" s="224"/>
      <c r="R437" s="241"/>
    </row>
    <row r="438" spans="1:18" ht="15.75">
      <c r="A438" s="480"/>
      <c r="B438" s="483"/>
      <c r="C438" s="11" t="s">
        <v>67</v>
      </c>
      <c r="D438" s="53">
        <v>0</v>
      </c>
      <c r="E438" s="53">
        <f aca="true" t="shared" si="3" ref="E438:G441">D438/$D$432*100</f>
        <v>0</v>
      </c>
      <c r="F438" s="53">
        <f t="shared" si="3"/>
        <v>0</v>
      </c>
      <c r="G438" s="53">
        <f t="shared" si="3"/>
        <v>0</v>
      </c>
      <c r="H438" s="345"/>
      <c r="N438" s="218"/>
      <c r="O438" s="224"/>
      <c r="P438" s="218"/>
      <c r="Q438" s="224"/>
      <c r="R438" s="241"/>
    </row>
    <row r="439" spans="1:18" ht="15.75">
      <c r="A439" s="480"/>
      <c r="B439" s="483"/>
      <c r="C439" s="11" t="s">
        <v>21</v>
      </c>
      <c r="D439" s="53">
        <v>0</v>
      </c>
      <c r="E439" s="53">
        <f t="shared" si="3"/>
        <v>0</v>
      </c>
      <c r="F439" s="53">
        <v>100</v>
      </c>
      <c r="G439" s="53">
        <v>100</v>
      </c>
      <c r="H439" s="345"/>
      <c r="N439" s="218"/>
      <c r="O439" s="224"/>
      <c r="P439" s="218"/>
      <c r="Q439" s="224"/>
      <c r="R439" s="241"/>
    </row>
    <row r="440" spans="1:18" ht="15.75">
      <c r="A440" s="480"/>
      <c r="B440" s="483"/>
      <c r="C440" s="11" t="s">
        <v>68</v>
      </c>
      <c r="D440" s="53">
        <v>0</v>
      </c>
      <c r="E440" s="53">
        <f t="shared" si="3"/>
        <v>0</v>
      </c>
      <c r="F440" s="53">
        <f>E440/$D$432*100</f>
        <v>0</v>
      </c>
      <c r="G440" s="53">
        <f>F440/$D$432*100</f>
        <v>0</v>
      </c>
      <c r="H440" s="345"/>
      <c r="N440" s="218"/>
      <c r="O440" s="224"/>
      <c r="P440" s="218"/>
      <c r="Q440" s="224"/>
      <c r="R440" s="241"/>
    </row>
    <row r="441" spans="1:18" ht="15.75">
      <c r="A441" s="481"/>
      <c r="B441" s="484"/>
      <c r="C441" s="11" t="s">
        <v>70</v>
      </c>
      <c r="D441" s="53">
        <v>0</v>
      </c>
      <c r="E441" s="53">
        <f t="shared" si="3"/>
        <v>0</v>
      </c>
      <c r="F441" s="53">
        <f>E441/$D$432*100</f>
        <v>0</v>
      </c>
      <c r="G441" s="53">
        <f>F441/$D$432*100</f>
        <v>0</v>
      </c>
      <c r="H441" s="345"/>
      <c r="N441" s="218"/>
      <c r="O441" s="224"/>
      <c r="P441" s="218"/>
      <c r="Q441" s="224"/>
      <c r="R441" s="241"/>
    </row>
    <row r="442" spans="1:18" ht="16.5" thickBot="1">
      <c r="A442" s="441" t="s">
        <v>125</v>
      </c>
      <c r="B442" s="494" t="s">
        <v>116</v>
      </c>
      <c r="C442" s="342" t="s">
        <v>618</v>
      </c>
      <c r="D442" s="345">
        <f>D443+D444+D445+D446</f>
        <v>18351</v>
      </c>
      <c r="E442" s="345">
        <f>E443+E444+E445+E446</f>
        <v>100</v>
      </c>
      <c r="F442" s="345">
        <f>F443+F444+F445+F446</f>
        <v>18518.899999999998</v>
      </c>
      <c r="G442" s="345">
        <f>G443+G444+G445+G446</f>
        <v>100</v>
      </c>
      <c r="H442" s="345">
        <f>(F442/D442*100)-100</f>
        <v>0.9149365157212088</v>
      </c>
      <c r="N442" s="235"/>
      <c r="O442" s="236"/>
      <c r="P442" s="235"/>
      <c r="Q442" s="236"/>
      <c r="R442" s="210"/>
    </row>
    <row r="443" spans="1:18" ht="15.75">
      <c r="A443" s="441"/>
      <c r="B443" s="494"/>
      <c r="C443" s="344" t="s">
        <v>67</v>
      </c>
      <c r="D443" s="345">
        <f>D448+D453</f>
        <v>16751</v>
      </c>
      <c r="E443" s="345">
        <f>D443/$D$442*100</f>
        <v>91.28112909378235</v>
      </c>
      <c r="F443" s="345">
        <f>F448+F453</f>
        <v>16380.3</v>
      </c>
      <c r="G443" s="345">
        <f>F443/$F$442*100</f>
        <v>88.45179789296341</v>
      </c>
      <c r="H443" s="345">
        <f>(F443/D443*100)-100</f>
        <v>-2.2130022088233545</v>
      </c>
      <c r="N443" s="214"/>
      <c r="O443" s="215"/>
      <c r="P443" s="214"/>
      <c r="Q443" s="215"/>
      <c r="R443" s="216"/>
    </row>
    <row r="444" spans="1:18" ht="15.75">
      <c r="A444" s="441"/>
      <c r="B444" s="494"/>
      <c r="C444" s="344" t="s">
        <v>21</v>
      </c>
      <c r="D444" s="345">
        <f>D449+D454</f>
        <v>0</v>
      </c>
      <c r="E444" s="345">
        <f>D444/$D$442*100</f>
        <v>0</v>
      </c>
      <c r="F444" s="345">
        <f>F449+F454</f>
        <v>0</v>
      </c>
      <c r="G444" s="345">
        <f>F444/$F$442*100</f>
        <v>0</v>
      </c>
      <c r="H444" s="345"/>
      <c r="N444" s="76"/>
      <c r="O444" s="77"/>
      <c r="P444" s="76"/>
      <c r="Q444" s="77"/>
      <c r="R444" s="217"/>
    </row>
    <row r="445" spans="1:18" ht="15.75">
      <c r="A445" s="441"/>
      <c r="B445" s="494"/>
      <c r="C445" s="344" t="s">
        <v>68</v>
      </c>
      <c r="D445" s="345">
        <f>D450+D455</f>
        <v>0</v>
      </c>
      <c r="E445" s="345">
        <f>D445/$D$442*100</f>
        <v>0</v>
      </c>
      <c r="F445" s="345">
        <f>F450+F455</f>
        <v>0</v>
      </c>
      <c r="G445" s="345">
        <f>F445/$F$442*100</f>
        <v>0</v>
      </c>
      <c r="H445" s="345"/>
      <c r="N445" s="78"/>
      <c r="O445" s="79"/>
      <c r="P445" s="78"/>
      <c r="Q445" s="79"/>
      <c r="R445" s="217"/>
    </row>
    <row r="446" spans="1:18" ht="15.75">
      <c r="A446" s="441"/>
      <c r="B446" s="494"/>
      <c r="C446" s="344" t="s">
        <v>70</v>
      </c>
      <c r="D446" s="345">
        <f>D451+D456</f>
        <v>1600</v>
      </c>
      <c r="E446" s="345">
        <f>D446/$D$442*100</f>
        <v>8.718870906217644</v>
      </c>
      <c r="F446" s="345">
        <f>F451+F456</f>
        <v>2138.6</v>
      </c>
      <c r="G446" s="345">
        <f>F446/$F$442*100</f>
        <v>11.548202107036595</v>
      </c>
      <c r="H446" s="345">
        <f>(F446/D446*100)-100</f>
        <v>33.662499999999994</v>
      </c>
      <c r="N446" s="78"/>
      <c r="O446" s="79"/>
      <c r="P446" s="78"/>
      <c r="Q446" s="79"/>
      <c r="R446" s="217"/>
    </row>
    <row r="447" spans="1:18" ht="15.75">
      <c r="A447" s="441">
        <v>1</v>
      </c>
      <c r="B447" s="493" t="s">
        <v>1604</v>
      </c>
      <c r="C447" s="7" t="s">
        <v>618</v>
      </c>
      <c r="D447" s="53">
        <f>SUM(D448:D451)</f>
        <v>18351</v>
      </c>
      <c r="E447" s="53">
        <f>SUM(E448:E451)</f>
        <v>100</v>
      </c>
      <c r="F447" s="53">
        <f>SUM(F448:F451)</f>
        <v>18518.899999999998</v>
      </c>
      <c r="G447" s="53">
        <f>SUM(G448:G451)</f>
        <v>100</v>
      </c>
      <c r="H447" s="345">
        <f>(F447/D447*100)-100</f>
        <v>0.9149365157212088</v>
      </c>
      <c r="N447" s="78"/>
      <c r="O447" s="79"/>
      <c r="P447" s="78"/>
      <c r="Q447" s="79"/>
      <c r="R447" s="217"/>
    </row>
    <row r="448" spans="1:18" ht="15.75">
      <c r="A448" s="441"/>
      <c r="B448" s="493"/>
      <c r="C448" s="11" t="s">
        <v>67</v>
      </c>
      <c r="D448" s="53">
        <v>16751</v>
      </c>
      <c r="E448" s="53">
        <f>D448/$D$447*100</f>
        <v>91.28112909378235</v>
      </c>
      <c r="F448" s="53">
        <v>16380.3</v>
      </c>
      <c r="G448" s="53">
        <f>F448/$F$447*100</f>
        <v>88.45179789296341</v>
      </c>
      <c r="H448" s="345">
        <f>(F448/D448*100)-100</f>
        <v>-2.2130022088233545</v>
      </c>
      <c r="N448" s="74"/>
      <c r="O448" s="75"/>
      <c r="P448" s="74"/>
      <c r="Q448" s="75"/>
      <c r="R448" s="217"/>
    </row>
    <row r="449" spans="1:18" ht="15.75">
      <c r="A449" s="441"/>
      <c r="B449" s="493"/>
      <c r="C449" s="11" t="s">
        <v>21</v>
      </c>
      <c r="D449" s="53">
        <v>0</v>
      </c>
      <c r="E449" s="53">
        <f>D449/$D$447*100</f>
        <v>0</v>
      </c>
      <c r="F449" s="53">
        <v>0</v>
      </c>
      <c r="G449" s="53">
        <f>F449/$F$447*100</f>
        <v>0</v>
      </c>
      <c r="H449" s="345"/>
      <c r="N449" s="76"/>
      <c r="O449" s="77"/>
      <c r="P449" s="76"/>
      <c r="Q449" s="77"/>
      <c r="R449" s="217"/>
    </row>
    <row r="450" spans="1:18" ht="15.75">
      <c r="A450" s="441"/>
      <c r="B450" s="493"/>
      <c r="C450" s="11" t="s">
        <v>68</v>
      </c>
      <c r="D450" s="53">
        <v>0</v>
      </c>
      <c r="E450" s="53">
        <f>D450/$D$447*100</f>
        <v>0</v>
      </c>
      <c r="F450" s="53">
        <v>0</v>
      </c>
      <c r="G450" s="53">
        <f>F450/$F$447*100</f>
        <v>0</v>
      </c>
      <c r="H450" s="345"/>
      <c r="N450" s="78"/>
      <c r="O450" s="79"/>
      <c r="P450" s="78"/>
      <c r="Q450" s="79"/>
      <c r="R450" s="217"/>
    </row>
    <row r="451" spans="1:18" ht="15.75">
      <c r="A451" s="441"/>
      <c r="B451" s="493"/>
      <c r="C451" s="11" t="s">
        <v>70</v>
      </c>
      <c r="D451" s="53">
        <v>1600</v>
      </c>
      <c r="E451" s="53">
        <f>D451/$D$447*100</f>
        <v>8.718870906217644</v>
      </c>
      <c r="F451" s="53">
        <v>2138.6</v>
      </c>
      <c r="G451" s="53">
        <f>F451/$F$447*100</f>
        <v>11.548202107036595</v>
      </c>
      <c r="H451" s="345">
        <f>(F451/D451*100)-100</f>
        <v>33.662499999999994</v>
      </c>
      <c r="N451" s="78"/>
      <c r="O451" s="79"/>
      <c r="P451" s="78"/>
      <c r="Q451" s="79"/>
      <c r="R451" s="217"/>
    </row>
    <row r="452" spans="1:18" ht="15.75">
      <c r="A452" s="441">
        <v>2</v>
      </c>
      <c r="B452" s="493" t="s">
        <v>1610</v>
      </c>
      <c r="C452" s="7" t="s">
        <v>618</v>
      </c>
      <c r="D452" s="53">
        <f>SUM(D453:D456)</f>
        <v>0</v>
      </c>
      <c r="E452" s="53">
        <f>SUM(E453:E456)</f>
        <v>0</v>
      </c>
      <c r="F452" s="53">
        <f>SUM(F453:F456)</f>
        <v>0</v>
      </c>
      <c r="G452" s="53">
        <f>SUM(G453:G456)</f>
        <v>0</v>
      </c>
      <c r="H452" s="345"/>
      <c r="N452" s="78"/>
      <c r="O452" s="79"/>
      <c r="P452" s="78"/>
      <c r="Q452" s="79"/>
      <c r="R452" s="217"/>
    </row>
    <row r="453" spans="1:18" ht="15.75">
      <c r="A453" s="441"/>
      <c r="B453" s="493"/>
      <c r="C453" s="11" t="s">
        <v>67</v>
      </c>
      <c r="D453" s="53">
        <v>0</v>
      </c>
      <c r="E453" s="53">
        <v>0</v>
      </c>
      <c r="F453" s="53">
        <v>0</v>
      </c>
      <c r="G453" s="53">
        <v>0</v>
      </c>
      <c r="H453" s="345"/>
      <c r="N453" s="74"/>
      <c r="O453" s="75"/>
      <c r="P453" s="74"/>
      <c r="Q453" s="75"/>
      <c r="R453" s="217"/>
    </row>
    <row r="454" spans="1:18" ht="15.75">
      <c r="A454" s="441"/>
      <c r="B454" s="493"/>
      <c r="C454" s="11" t="s">
        <v>21</v>
      </c>
      <c r="D454" s="53">
        <v>0</v>
      </c>
      <c r="E454" s="53">
        <v>0</v>
      </c>
      <c r="F454" s="53">
        <v>0</v>
      </c>
      <c r="G454" s="53">
        <v>0</v>
      </c>
      <c r="H454" s="345"/>
      <c r="N454" s="76"/>
      <c r="O454" s="77"/>
      <c r="P454" s="76"/>
      <c r="Q454" s="77"/>
      <c r="R454" s="217"/>
    </row>
    <row r="455" spans="1:18" ht="15.75">
      <c r="A455" s="441"/>
      <c r="B455" s="493"/>
      <c r="C455" s="11" t="s">
        <v>68</v>
      </c>
      <c r="D455" s="53">
        <v>0</v>
      </c>
      <c r="E455" s="53">
        <v>0</v>
      </c>
      <c r="F455" s="53">
        <v>0</v>
      </c>
      <c r="G455" s="53">
        <v>0</v>
      </c>
      <c r="H455" s="345"/>
      <c r="N455" s="78"/>
      <c r="O455" s="79"/>
      <c r="P455" s="78"/>
      <c r="Q455" s="79"/>
      <c r="R455" s="217"/>
    </row>
    <row r="456" spans="1:18" ht="15.75">
      <c r="A456" s="441"/>
      <c r="B456" s="493"/>
      <c r="C456" s="11" t="s">
        <v>70</v>
      </c>
      <c r="D456" s="53">
        <v>0</v>
      </c>
      <c r="E456" s="53">
        <v>0</v>
      </c>
      <c r="F456" s="53">
        <v>0</v>
      </c>
      <c r="G456" s="53">
        <v>0</v>
      </c>
      <c r="H456" s="345"/>
      <c r="N456" s="78"/>
      <c r="O456" s="79"/>
      <c r="P456" s="78"/>
      <c r="Q456" s="79"/>
      <c r="R456" s="217"/>
    </row>
    <row r="457" spans="1:18" ht="16.5" thickBot="1">
      <c r="A457" s="441" t="s">
        <v>128</v>
      </c>
      <c r="B457" s="494" t="s">
        <v>117</v>
      </c>
      <c r="C457" s="342" t="s">
        <v>618</v>
      </c>
      <c r="D457" s="345">
        <f>D458+D459+D460+D461</f>
        <v>186679</v>
      </c>
      <c r="E457" s="345">
        <f>E458+E459+E460+E461</f>
        <v>100</v>
      </c>
      <c r="F457" s="345">
        <f>F458+F459+F460+F461</f>
        <v>170228.49999999997</v>
      </c>
      <c r="G457" s="345">
        <f>G458+G459+G460+G461</f>
        <v>100.00000000000001</v>
      </c>
      <c r="H457" s="345">
        <f>(F457/D457*100)-100</f>
        <v>-8.812185623449892</v>
      </c>
      <c r="N457" s="218"/>
      <c r="O457" s="224"/>
      <c r="P457" s="218"/>
      <c r="Q457" s="224"/>
      <c r="R457" s="225"/>
    </row>
    <row r="458" spans="1:18" ht="15.75">
      <c r="A458" s="441"/>
      <c r="B458" s="494"/>
      <c r="C458" s="344" t="s">
        <v>67</v>
      </c>
      <c r="D458" s="345">
        <f>D463+D468+D473+D478</f>
        <v>179284</v>
      </c>
      <c r="E458" s="345">
        <f>D458/$D$457*100</f>
        <v>96.03865458889324</v>
      </c>
      <c r="F458" s="345">
        <f>F463+F468+F473+F478+F483</f>
        <v>157052.69999999998</v>
      </c>
      <c r="G458" s="345">
        <f>F458/$F$457*100</f>
        <v>92.25993297244587</v>
      </c>
      <c r="H458" s="345">
        <f>(F458/D458*100)-100</f>
        <v>-12.40004685303765</v>
      </c>
      <c r="N458" s="226"/>
      <c r="O458" s="203"/>
      <c r="P458" s="226"/>
      <c r="Q458" s="203"/>
      <c r="R458" s="204"/>
    </row>
    <row r="459" spans="1:18" ht="15.75">
      <c r="A459" s="441"/>
      <c r="B459" s="494"/>
      <c r="C459" s="344" t="s">
        <v>21</v>
      </c>
      <c r="D459" s="345">
        <f>D464+D469+D474+D479</f>
        <v>0</v>
      </c>
      <c r="E459" s="345">
        <f>D459/$D$457*100</f>
        <v>0</v>
      </c>
      <c r="F459" s="345">
        <f>F464+F469+F474+F479+F484</f>
        <v>100</v>
      </c>
      <c r="G459" s="345">
        <f>F459/$F$457*100</f>
        <v>0.05874456979882923</v>
      </c>
      <c r="H459" s="364"/>
      <c r="N459" s="76"/>
      <c r="O459" s="77"/>
      <c r="P459" s="76"/>
      <c r="Q459" s="77"/>
      <c r="R459" s="206"/>
    </row>
    <row r="460" spans="1:18" ht="15.75">
      <c r="A460" s="441"/>
      <c r="B460" s="494"/>
      <c r="C460" s="344" t="s">
        <v>68</v>
      </c>
      <c r="D460" s="345">
        <f>D465+D470+D475+D480</f>
        <v>0</v>
      </c>
      <c r="E460" s="345">
        <f>D460/$D$457*100</f>
        <v>0</v>
      </c>
      <c r="F460" s="345">
        <f>F465+F470+F475+F480+F485</f>
        <v>4000</v>
      </c>
      <c r="G460" s="345">
        <f>F460/$F$457*100</f>
        <v>2.349782791953169</v>
      </c>
      <c r="H460" s="345"/>
      <c r="N460" s="78"/>
      <c r="O460" s="81"/>
      <c r="P460" s="78"/>
      <c r="Q460" s="81"/>
      <c r="R460" s="206"/>
    </row>
    <row r="461" spans="1:18" ht="15.75">
      <c r="A461" s="441"/>
      <c r="B461" s="494"/>
      <c r="C461" s="344" t="s">
        <v>70</v>
      </c>
      <c r="D461" s="345">
        <f>D466+D471+D476+D481</f>
        <v>7395</v>
      </c>
      <c r="E461" s="345">
        <f>D461/$D$457*100</f>
        <v>3.961345411106766</v>
      </c>
      <c r="F461" s="345">
        <f>F466+F471+F476+F481+F486</f>
        <v>9075.8</v>
      </c>
      <c r="G461" s="345">
        <f>F461/$F$457*100</f>
        <v>5.3315396658021434</v>
      </c>
      <c r="H461" s="345">
        <f>(F461/D461*100)-100</f>
        <v>22.728870858688282</v>
      </c>
      <c r="N461" s="76"/>
      <c r="O461" s="77"/>
      <c r="P461" s="76"/>
      <c r="Q461" s="77"/>
      <c r="R461" s="206"/>
    </row>
    <row r="462" spans="1:18" ht="16.5" thickBot="1">
      <c r="A462" s="441">
        <v>1</v>
      </c>
      <c r="B462" s="493" t="s">
        <v>1604</v>
      </c>
      <c r="C462" s="7" t="s">
        <v>618</v>
      </c>
      <c r="D462" s="53">
        <f>SUM(D463:D466)</f>
        <v>154560</v>
      </c>
      <c r="E462" s="53">
        <f>SUM(E463:E466)</f>
        <v>100</v>
      </c>
      <c r="F462" s="53">
        <f>SUM(F463:F466)</f>
        <v>142450.09999999998</v>
      </c>
      <c r="G462" s="53">
        <f>SUM(G463:G466)</f>
        <v>100.00000000000001</v>
      </c>
      <c r="H462" s="345">
        <f>(F462/D462*100)-100</f>
        <v>-7.8350802277432905</v>
      </c>
      <c r="N462" s="212"/>
      <c r="O462" s="213"/>
      <c r="P462" s="212"/>
      <c r="Q462" s="213"/>
      <c r="R462" s="210"/>
    </row>
    <row r="463" spans="1:18" ht="15.75">
      <c r="A463" s="441"/>
      <c r="B463" s="493"/>
      <c r="C463" s="11" t="s">
        <v>67</v>
      </c>
      <c r="D463" s="53">
        <v>147165</v>
      </c>
      <c r="E463" s="53">
        <f>D463/$D$462*100</f>
        <v>95.215450310559</v>
      </c>
      <c r="F463" s="53">
        <v>133374.3</v>
      </c>
      <c r="G463" s="53">
        <f>F463/$F$462*100</f>
        <v>93.62878650137839</v>
      </c>
      <c r="H463" s="345">
        <f>(F463/D463*100)-100</f>
        <v>-9.370910202833556</v>
      </c>
      <c r="N463" s="214"/>
      <c r="O463" s="215"/>
      <c r="P463" s="214"/>
      <c r="Q463" s="215"/>
      <c r="R463" s="216"/>
    </row>
    <row r="464" spans="1:18" ht="15.75">
      <c r="A464" s="441"/>
      <c r="B464" s="493"/>
      <c r="C464" s="11" t="s">
        <v>21</v>
      </c>
      <c r="D464" s="53">
        <v>0</v>
      </c>
      <c r="E464" s="53">
        <f>D464/$D$462*100</f>
        <v>0</v>
      </c>
      <c r="F464" s="53">
        <v>0</v>
      </c>
      <c r="G464" s="53">
        <f>F464/$F$462*100</f>
        <v>0</v>
      </c>
      <c r="H464" s="345"/>
      <c r="N464" s="78"/>
      <c r="O464" s="79"/>
      <c r="P464" s="78"/>
      <c r="Q464" s="79"/>
      <c r="R464" s="217"/>
    </row>
    <row r="465" spans="1:18" ht="15.75">
      <c r="A465" s="441"/>
      <c r="B465" s="493"/>
      <c r="C465" s="11" t="s">
        <v>68</v>
      </c>
      <c r="D465" s="53">
        <v>0</v>
      </c>
      <c r="E465" s="53">
        <f>D465/$D$462*100</f>
        <v>0</v>
      </c>
      <c r="F465" s="53">
        <v>0</v>
      </c>
      <c r="G465" s="53">
        <f>F465/$F$462*100</f>
        <v>0</v>
      </c>
      <c r="H465" s="345"/>
      <c r="N465" s="78"/>
      <c r="O465" s="79"/>
      <c r="P465" s="78"/>
      <c r="Q465" s="79"/>
      <c r="R465" s="217"/>
    </row>
    <row r="466" spans="1:18" ht="15.75">
      <c r="A466" s="441"/>
      <c r="B466" s="493"/>
      <c r="C466" s="11" t="s">
        <v>70</v>
      </c>
      <c r="D466" s="53">
        <v>7395</v>
      </c>
      <c r="E466" s="53">
        <f>D466/$D$462*100</f>
        <v>4.784549689440993</v>
      </c>
      <c r="F466" s="53">
        <v>9075.8</v>
      </c>
      <c r="G466" s="53">
        <f>F466/$F$462*100</f>
        <v>6.371213498621624</v>
      </c>
      <c r="H466" s="345">
        <f>(F466/D466*100)-100</f>
        <v>22.728870858688282</v>
      </c>
      <c r="N466" s="78"/>
      <c r="O466" s="77"/>
      <c r="P466" s="78"/>
      <c r="Q466" s="77"/>
      <c r="R466" s="217"/>
    </row>
    <row r="467" spans="1:18" ht="15.75">
      <c r="A467" s="441">
        <v>2</v>
      </c>
      <c r="B467" s="493" t="s">
        <v>1611</v>
      </c>
      <c r="C467" s="7" t="s">
        <v>618</v>
      </c>
      <c r="D467" s="53">
        <f>SUM(D468:D471)</f>
        <v>0</v>
      </c>
      <c r="E467" s="53">
        <f>SUM(E468:E471)</f>
        <v>0</v>
      </c>
      <c r="F467" s="53">
        <f>SUM(F468:F471)</f>
        <v>100</v>
      </c>
      <c r="G467" s="53">
        <f>SUM(G468:G471)</f>
        <v>100</v>
      </c>
      <c r="H467" s="364"/>
      <c r="N467" s="78"/>
      <c r="O467" s="79"/>
      <c r="P467" s="78"/>
      <c r="Q467" s="79"/>
      <c r="R467" s="217"/>
    </row>
    <row r="468" spans="1:18" ht="16.5" thickBot="1">
      <c r="A468" s="441"/>
      <c r="B468" s="493"/>
      <c r="C468" s="11" t="s">
        <v>67</v>
      </c>
      <c r="D468" s="53">
        <v>0</v>
      </c>
      <c r="E468" s="53">
        <v>0</v>
      </c>
      <c r="F468" s="53">
        <v>0</v>
      </c>
      <c r="G468" s="53">
        <v>0</v>
      </c>
      <c r="H468" s="345"/>
      <c r="N468" s="74"/>
      <c r="O468" s="75"/>
      <c r="P468" s="237"/>
      <c r="Q468" s="75"/>
      <c r="R468" s="217"/>
    </row>
    <row r="469" spans="1:18" ht="16.5" thickBot="1">
      <c r="A469" s="441"/>
      <c r="B469" s="493"/>
      <c r="C469" s="11" t="s">
        <v>21</v>
      </c>
      <c r="D469" s="53">
        <v>0</v>
      </c>
      <c r="E469" s="53">
        <v>0</v>
      </c>
      <c r="F469" s="53">
        <v>100</v>
      </c>
      <c r="G469" s="53">
        <f>F469/F467*100</f>
        <v>100</v>
      </c>
      <c r="H469" s="364"/>
      <c r="N469" s="76"/>
      <c r="O469" s="219"/>
      <c r="P469" s="220"/>
      <c r="Q469" s="221"/>
      <c r="R469" s="217"/>
    </row>
    <row r="470" spans="1:18" ht="15.75">
      <c r="A470" s="441"/>
      <c r="B470" s="493"/>
      <c r="C470" s="11" t="s">
        <v>68</v>
      </c>
      <c r="D470" s="53">
        <v>0</v>
      </c>
      <c r="E470" s="53">
        <v>0</v>
      </c>
      <c r="F470" s="53">
        <v>0</v>
      </c>
      <c r="G470" s="53">
        <v>0</v>
      </c>
      <c r="H470" s="345"/>
      <c r="N470" s="78"/>
      <c r="O470" s="81"/>
      <c r="P470" s="223"/>
      <c r="Q470" s="81"/>
      <c r="R470" s="217"/>
    </row>
    <row r="471" spans="1:18" ht="15.75">
      <c r="A471" s="441"/>
      <c r="B471" s="493"/>
      <c r="C471" s="11" t="s">
        <v>70</v>
      </c>
      <c r="D471" s="53">
        <v>0</v>
      </c>
      <c r="E471" s="53">
        <v>0</v>
      </c>
      <c r="F471" s="53">
        <v>0</v>
      </c>
      <c r="G471" s="53">
        <v>0</v>
      </c>
      <c r="H471" s="345"/>
      <c r="N471" s="78"/>
      <c r="O471" s="81"/>
      <c r="P471" s="78"/>
      <c r="Q471" s="81"/>
      <c r="R471" s="217"/>
    </row>
    <row r="472" spans="1:18" ht="15.75">
      <c r="A472" s="441">
        <v>3</v>
      </c>
      <c r="B472" s="493" t="s">
        <v>1612</v>
      </c>
      <c r="C472" s="7" t="s">
        <v>618</v>
      </c>
      <c r="D472" s="53">
        <f>SUM(D473:D476)</f>
        <v>247</v>
      </c>
      <c r="E472" s="53">
        <f>SUM(E473:E476)</f>
        <v>100</v>
      </c>
      <c r="F472" s="53">
        <f>SUM(F473:F476)</f>
        <v>678.4</v>
      </c>
      <c r="G472" s="53">
        <f>SUM(G473:G476)</f>
        <v>100</v>
      </c>
      <c r="H472" s="345">
        <f>(F472/D472*100)-100</f>
        <v>174.65587044534414</v>
      </c>
      <c r="N472" s="76"/>
      <c r="O472" s="77"/>
      <c r="P472" s="76"/>
      <c r="Q472" s="77"/>
      <c r="R472" s="217"/>
    </row>
    <row r="473" spans="1:18" ht="15.75">
      <c r="A473" s="441"/>
      <c r="B473" s="493"/>
      <c r="C473" s="11" t="s">
        <v>67</v>
      </c>
      <c r="D473" s="53">
        <v>247</v>
      </c>
      <c r="E473" s="53">
        <f>D473/D472*100</f>
        <v>100</v>
      </c>
      <c r="F473" s="53">
        <v>678.4</v>
      </c>
      <c r="G473" s="53">
        <f>F473/F472*100</f>
        <v>100</v>
      </c>
      <c r="H473" s="345">
        <f>(F473/D473*100)-100</f>
        <v>174.65587044534414</v>
      </c>
      <c r="N473" s="74"/>
      <c r="O473" s="75"/>
      <c r="P473" s="74"/>
      <c r="Q473" s="75"/>
      <c r="R473" s="217"/>
    </row>
    <row r="474" spans="1:18" ht="15.75">
      <c r="A474" s="441"/>
      <c r="B474" s="493"/>
      <c r="C474" s="11" t="s">
        <v>21</v>
      </c>
      <c r="D474" s="53">
        <v>0</v>
      </c>
      <c r="E474" s="53">
        <v>0</v>
      </c>
      <c r="F474" s="53">
        <v>0</v>
      </c>
      <c r="G474" s="53">
        <v>0</v>
      </c>
      <c r="H474" s="345"/>
      <c r="N474" s="76"/>
      <c r="O474" s="77"/>
      <c r="P474" s="76"/>
      <c r="Q474" s="77"/>
      <c r="R474" s="217"/>
    </row>
    <row r="475" spans="1:18" ht="15.75">
      <c r="A475" s="441"/>
      <c r="B475" s="493"/>
      <c r="C475" s="11" t="s">
        <v>68</v>
      </c>
      <c r="D475" s="53">
        <v>0</v>
      </c>
      <c r="E475" s="53">
        <v>0</v>
      </c>
      <c r="F475" s="53">
        <v>0</v>
      </c>
      <c r="G475" s="53">
        <v>0</v>
      </c>
      <c r="H475" s="345"/>
      <c r="N475" s="78"/>
      <c r="O475" s="81"/>
      <c r="P475" s="78"/>
      <c r="Q475" s="81"/>
      <c r="R475" s="217"/>
    </row>
    <row r="476" spans="1:18" ht="15.75">
      <c r="A476" s="441"/>
      <c r="B476" s="493"/>
      <c r="C476" s="11" t="s">
        <v>70</v>
      </c>
      <c r="D476" s="53">
        <v>0</v>
      </c>
      <c r="E476" s="53">
        <v>0</v>
      </c>
      <c r="F476" s="53">
        <v>0</v>
      </c>
      <c r="G476" s="53">
        <v>0</v>
      </c>
      <c r="H476" s="345"/>
      <c r="N476" s="78"/>
      <c r="O476" s="81"/>
      <c r="P476" s="78"/>
      <c r="Q476" s="81"/>
      <c r="R476" s="217"/>
    </row>
    <row r="477" spans="1:18" ht="15.75">
      <c r="A477" s="441">
        <v>4</v>
      </c>
      <c r="B477" s="493" t="s">
        <v>1613</v>
      </c>
      <c r="C477" s="7" t="s">
        <v>618</v>
      </c>
      <c r="D477" s="53">
        <f>SUM(D478:D481)</f>
        <v>31872</v>
      </c>
      <c r="E477" s="53">
        <f>SUM(E478:E481)</f>
        <v>100</v>
      </c>
      <c r="F477" s="53">
        <f>SUM(F478:F481)</f>
        <v>23000</v>
      </c>
      <c r="G477" s="53">
        <f>SUM(G478:G481)</f>
        <v>100</v>
      </c>
      <c r="H477" s="345">
        <f>(F477/D477*100)-100</f>
        <v>-27.8363453815261</v>
      </c>
      <c r="N477" s="76"/>
      <c r="O477" s="77"/>
      <c r="P477" s="76"/>
      <c r="Q477" s="77"/>
      <c r="R477" s="217"/>
    </row>
    <row r="478" spans="1:18" ht="15.75">
      <c r="A478" s="441"/>
      <c r="B478" s="493"/>
      <c r="C478" s="11" t="s">
        <v>67</v>
      </c>
      <c r="D478" s="53">
        <v>31872</v>
      </c>
      <c r="E478" s="53">
        <f>D478/D477*100</f>
        <v>100</v>
      </c>
      <c r="F478" s="53">
        <v>23000</v>
      </c>
      <c r="G478" s="53">
        <f>F478/F477*100</f>
        <v>100</v>
      </c>
      <c r="H478" s="345">
        <f>(F478/D478*100)-100</f>
        <v>-27.8363453815261</v>
      </c>
      <c r="N478" s="74"/>
      <c r="O478" s="75"/>
      <c r="P478" s="74"/>
      <c r="Q478" s="75"/>
      <c r="R478" s="217"/>
    </row>
    <row r="479" spans="1:18" ht="15.75">
      <c r="A479" s="441"/>
      <c r="B479" s="493"/>
      <c r="C479" s="11" t="s">
        <v>21</v>
      </c>
      <c r="D479" s="53">
        <v>0</v>
      </c>
      <c r="E479" s="53">
        <v>0</v>
      </c>
      <c r="F479" s="53">
        <v>0</v>
      </c>
      <c r="G479" s="53">
        <v>0</v>
      </c>
      <c r="H479" s="345"/>
      <c r="N479" s="76"/>
      <c r="O479" s="77"/>
      <c r="P479" s="76"/>
      <c r="Q479" s="77"/>
      <c r="R479" s="217"/>
    </row>
    <row r="480" spans="1:18" ht="15.75">
      <c r="A480" s="441"/>
      <c r="B480" s="493"/>
      <c r="C480" s="11" t="s">
        <v>68</v>
      </c>
      <c r="D480" s="53">
        <v>0</v>
      </c>
      <c r="E480" s="53">
        <v>0</v>
      </c>
      <c r="F480" s="53">
        <v>0</v>
      </c>
      <c r="G480" s="53">
        <v>0</v>
      </c>
      <c r="H480" s="345"/>
      <c r="N480" s="78"/>
      <c r="O480" s="81"/>
      <c r="P480" s="78"/>
      <c r="Q480" s="81"/>
      <c r="R480" s="217"/>
    </row>
    <row r="481" spans="1:18" ht="15.75">
      <c r="A481" s="441"/>
      <c r="B481" s="493"/>
      <c r="C481" s="11" t="s">
        <v>70</v>
      </c>
      <c r="D481" s="53">
        <v>0</v>
      </c>
      <c r="E481" s="53">
        <v>0</v>
      </c>
      <c r="F481" s="53">
        <v>0</v>
      </c>
      <c r="G481" s="53">
        <v>0</v>
      </c>
      <c r="H481" s="345"/>
      <c r="N481" s="78"/>
      <c r="O481" s="81"/>
      <c r="P481" s="78"/>
      <c r="Q481" s="81"/>
      <c r="R481" s="217"/>
    </row>
    <row r="482" spans="1:18" ht="15.75">
      <c r="A482" s="479">
        <v>5</v>
      </c>
      <c r="B482" s="482" t="s">
        <v>1721</v>
      </c>
      <c r="C482" s="7" t="s">
        <v>618</v>
      </c>
      <c r="D482" s="53">
        <v>0</v>
      </c>
      <c r="E482" s="53">
        <v>0</v>
      </c>
      <c r="F482" s="53">
        <f>F483+F484+F485+F486</f>
        <v>4000</v>
      </c>
      <c r="G482" s="53">
        <v>100</v>
      </c>
      <c r="H482" s="345"/>
      <c r="N482" s="218"/>
      <c r="O482" s="401"/>
      <c r="P482" s="218"/>
      <c r="Q482" s="401"/>
      <c r="R482" s="225"/>
    </row>
    <row r="483" spans="1:18" ht="15.75">
      <c r="A483" s="480"/>
      <c r="B483" s="483"/>
      <c r="C483" s="11" t="s">
        <v>67</v>
      </c>
      <c r="D483" s="53">
        <v>0</v>
      </c>
      <c r="E483" s="53">
        <v>0</v>
      </c>
      <c r="F483" s="53">
        <v>0</v>
      </c>
      <c r="G483" s="53">
        <v>0</v>
      </c>
      <c r="H483" s="345"/>
      <c r="N483" s="218"/>
      <c r="O483" s="401"/>
      <c r="P483" s="218"/>
      <c r="Q483" s="401"/>
      <c r="R483" s="225"/>
    </row>
    <row r="484" spans="1:18" ht="15.75">
      <c r="A484" s="480"/>
      <c r="B484" s="483"/>
      <c r="C484" s="11" t="s">
        <v>21</v>
      </c>
      <c r="D484" s="53">
        <v>0</v>
      </c>
      <c r="E484" s="53">
        <v>0</v>
      </c>
      <c r="F484" s="53">
        <v>0</v>
      </c>
      <c r="G484" s="53">
        <v>0</v>
      </c>
      <c r="H484" s="345"/>
      <c r="N484" s="218"/>
      <c r="O484" s="401"/>
      <c r="P484" s="218"/>
      <c r="Q484" s="401"/>
      <c r="R484" s="225"/>
    </row>
    <row r="485" spans="1:18" ht="15.75">
      <c r="A485" s="480"/>
      <c r="B485" s="483"/>
      <c r="C485" s="11" t="s">
        <v>68</v>
      </c>
      <c r="D485" s="53">
        <v>0</v>
      </c>
      <c r="E485" s="53">
        <v>0</v>
      </c>
      <c r="F485" s="53">
        <v>4000</v>
      </c>
      <c r="G485" s="53">
        <v>100</v>
      </c>
      <c r="H485" s="345"/>
      <c r="N485" s="218"/>
      <c r="O485" s="401"/>
      <c r="P485" s="218"/>
      <c r="Q485" s="401"/>
      <c r="R485" s="225"/>
    </row>
    <row r="486" spans="1:18" ht="15.75">
      <c r="A486" s="481"/>
      <c r="B486" s="484"/>
      <c r="C486" s="11" t="s">
        <v>70</v>
      </c>
      <c r="D486" s="53">
        <v>0</v>
      </c>
      <c r="E486" s="53">
        <v>0</v>
      </c>
      <c r="F486" s="53">
        <v>0</v>
      </c>
      <c r="G486" s="53">
        <v>0</v>
      </c>
      <c r="H486" s="345"/>
      <c r="N486" s="218"/>
      <c r="O486" s="401"/>
      <c r="P486" s="218"/>
      <c r="Q486" s="401"/>
      <c r="R486" s="225"/>
    </row>
    <row r="487" spans="1:18" ht="16.5" thickBot="1">
      <c r="A487" s="441" t="s">
        <v>130</v>
      </c>
      <c r="B487" s="494" t="s">
        <v>118</v>
      </c>
      <c r="C487" s="344" t="s">
        <v>618</v>
      </c>
      <c r="D487" s="345">
        <f>D488+D489+D490+D491</f>
        <v>6297</v>
      </c>
      <c r="E487" s="345">
        <f>E488+E489+E490+E491</f>
        <v>100.00000000000001</v>
      </c>
      <c r="F487" s="345">
        <f>F488+F489+F490+F491</f>
        <v>2159.5</v>
      </c>
      <c r="G487" s="345">
        <f>G488+G489+G490+G491</f>
        <v>100</v>
      </c>
      <c r="H487" s="345">
        <f>(F487/D487*100)-100</f>
        <v>-65.70589169445768</v>
      </c>
      <c r="N487" s="238"/>
      <c r="O487" s="239"/>
      <c r="P487" s="238"/>
      <c r="Q487" s="239"/>
      <c r="R487" s="225"/>
    </row>
    <row r="488" spans="1:18" ht="15.75">
      <c r="A488" s="441"/>
      <c r="B488" s="494"/>
      <c r="C488" s="344" t="s">
        <v>67</v>
      </c>
      <c r="D488" s="345">
        <f>D493</f>
        <v>5880</v>
      </c>
      <c r="E488" s="345">
        <f>D488/$D$487*100</f>
        <v>93.37779895188186</v>
      </c>
      <c r="F488" s="345">
        <f>F493</f>
        <v>2006</v>
      </c>
      <c r="G488" s="345">
        <f>F488/$F$487*100</f>
        <v>92.8918731187775</v>
      </c>
      <c r="H488" s="345">
        <f>(F488/D488*100)-100</f>
        <v>-65.8843537414966</v>
      </c>
      <c r="N488" s="226"/>
      <c r="O488" s="203"/>
      <c r="P488" s="226"/>
      <c r="Q488" s="203"/>
      <c r="R488" s="204"/>
    </row>
    <row r="489" spans="1:18" ht="15.75">
      <c r="A489" s="441"/>
      <c r="B489" s="494"/>
      <c r="C489" s="344" t="s">
        <v>21</v>
      </c>
      <c r="D489" s="345">
        <f>D494</f>
        <v>0</v>
      </c>
      <c r="E489" s="345">
        <f>D489/$D$487*100</f>
        <v>0</v>
      </c>
      <c r="F489" s="345">
        <f>F494</f>
        <v>0</v>
      </c>
      <c r="G489" s="345">
        <f>F489/$F$487*100</f>
        <v>0</v>
      </c>
      <c r="H489" s="345"/>
      <c r="N489" s="76"/>
      <c r="O489" s="77"/>
      <c r="P489" s="76"/>
      <c r="Q489" s="77"/>
      <c r="R489" s="206"/>
    </row>
    <row r="490" spans="1:18" ht="15.75">
      <c r="A490" s="441"/>
      <c r="B490" s="494"/>
      <c r="C490" s="344" t="s">
        <v>68</v>
      </c>
      <c r="D490" s="345">
        <f>D495</f>
        <v>0</v>
      </c>
      <c r="E490" s="345">
        <f>D490/$D$487*100</f>
        <v>0</v>
      </c>
      <c r="F490" s="345">
        <f>F495</f>
        <v>0</v>
      </c>
      <c r="G490" s="345">
        <f>F490/$F$487*100</f>
        <v>0</v>
      </c>
      <c r="H490" s="345"/>
      <c r="N490" s="78"/>
      <c r="O490" s="79"/>
      <c r="P490" s="78"/>
      <c r="Q490" s="79"/>
      <c r="R490" s="206"/>
    </row>
    <row r="491" spans="1:18" ht="15.75">
      <c r="A491" s="441"/>
      <c r="B491" s="494"/>
      <c r="C491" s="344" t="s">
        <v>70</v>
      </c>
      <c r="D491" s="345">
        <f>D496</f>
        <v>417</v>
      </c>
      <c r="E491" s="345">
        <f>D491/$D$487*100</f>
        <v>6.622201048118151</v>
      </c>
      <c r="F491" s="345">
        <f>F496</f>
        <v>153.5</v>
      </c>
      <c r="G491" s="345">
        <f>F491/$F$487*100</f>
        <v>7.108126881222505</v>
      </c>
      <c r="H491" s="345">
        <f>(F491/D491*100)-100</f>
        <v>-63.189448441247</v>
      </c>
      <c r="N491" s="78"/>
      <c r="O491" s="79"/>
      <c r="P491" s="78"/>
      <c r="Q491" s="79"/>
      <c r="R491" s="206"/>
    </row>
    <row r="492" spans="1:18" ht="16.5" thickBot="1">
      <c r="A492" s="441">
        <v>1</v>
      </c>
      <c r="B492" s="493" t="s">
        <v>1604</v>
      </c>
      <c r="C492" s="7" t="s">
        <v>618</v>
      </c>
      <c r="D492" s="53">
        <f>SUM(D493:D496)</f>
        <v>6297</v>
      </c>
      <c r="E492" s="53">
        <f>SUM(E493:E496)</f>
        <v>100.00000000000001</v>
      </c>
      <c r="F492" s="53">
        <f>SUM(F493:F496)</f>
        <v>2159.5</v>
      </c>
      <c r="G492" s="53">
        <f>SUM(G493:G496)</f>
        <v>100</v>
      </c>
      <c r="H492" s="345">
        <f>(F492/D492*100)-100</f>
        <v>-65.70589169445768</v>
      </c>
      <c r="N492" s="235"/>
      <c r="O492" s="236"/>
      <c r="P492" s="235"/>
      <c r="Q492" s="236"/>
      <c r="R492" s="210"/>
    </row>
    <row r="493" spans="1:18" ht="15.75">
      <c r="A493" s="441"/>
      <c r="B493" s="493"/>
      <c r="C493" s="11" t="s">
        <v>67</v>
      </c>
      <c r="D493" s="53">
        <v>5880</v>
      </c>
      <c r="E493" s="53">
        <f>D493/$D$492*100</f>
        <v>93.37779895188186</v>
      </c>
      <c r="F493" s="53">
        <v>2006</v>
      </c>
      <c r="G493" s="53">
        <f>F493/$F$492*100</f>
        <v>92.8918731187775</v>
      </c>
      <c r="H493" s="345">
        <f>(F493/D493*100)-100</f>
        <v>-65.8843537414966</v>
      </c>
      <c r="N493" s="214"/>
      <c r="O493" s="215"/>
      <c r="P493" s="214"/>
      <c r="Q493" s="215"/>
      <c r="R493" s="216"/>
    </row>
    <row r="494" spans="1:18" ht="15.75">
      <c r="A494" s="441"/>
      <c r="B494" s="493"/>
      <c r="C494" s="11" t="s">
        <v>21</v>
      </c>
      <c r="D494" s="53">
        <v>0</v>
      </c>
      <c r="E494" s="53">
        <f>D494/$D$492*100</f>
        <v>0</v>
      </c>
      <c r="F494" s="53">
        <v>0</v>
      </c>
      <c r="G494" s="53">
        <f>F494/$F$492*100</f>
        <v>0</v>
      </c>
      <c r="H494" s="345"/>
      <c r="N494" s="76"/>
      <c r="O494" s="77"/>
      <c r="P494" s="83"/>
      <c r="Q494" s="77"/>
      <c r="R494" s="217"/>
    </row>
    <row r="495" spans="1:18" ht="15.75">
      <c r="A495" s="441"/>
      <c r="B495" s="493"/>
      <c r="C495" s="11" t="s">
        <v>68</v>
      </c>
      <c r="D495" s="53">
        <v>0</v>
      </c>
      <c r="E495" s="53">
        <f>D495/$D$492*100</f>
        <v>0</v>
      </c>
      <c r="F495" s="53">
        <v>0</v>
      </c>
      <c r="G495" s="53">
        <f>F495/$F$492*100</f>
        <v>0</v>
      </c>
      <c r="H495" s="345"/>
      <c r="N495" s="78"/>
      <c r="O495" s="79"/>
      <c r="P495" s="78"/>
      <c r="Q495" s="79"/>
      <c r="R495" s="217"/>
    </row>
    <row r="496" spans="1:18" ht="15.75">
      <c r="A496" s="441"/>
      <c r="B496" s="493"/>
      <c r="C496" s="11" t="s">
        <v>70</v>
      </c>
      <c r="D496" s="53">
        <v>417</v>
      </c>
      <c r="E496" s="53">
        <f>D496/$D$492*100</f>
        <v>6.622201048118151</v>
      </c>
      <c r="F496" s="53">
        <v>153.5</v>
      </c>
      <c r="G496" s="53">
        <f>F496/$F$492*100</f>
        <v>7.108126881222505</v>
      </c>
      <c r="H496" s="345">
        <f>(F496/D496*100)-100</f>
        <v>-63.189448441247</v>
      </c>
      <c r="N496" s="78"/>
      <c r="O496" s="79"/>
      <c r="P496" s="78"/>
      <c r="Q496" s="79"/>
      <c r="R496" s="217"/>
    </row>
    <row r="497" spans="1:18" ht="16.5" thickBot="1">
      <c r="A497" s="441" t="s">
        <v>131</v>
      </c>
      <c r="B497" s="494" t="s">
        <v>119</v>
      </c>
      <c r="C497" s="344" t="s">
        <v>618</v>
      </c>
      <c r="D497" s="345">
        <f>D498+D499+D500+D501</f>
        <v>323</v>
      </c>
      <c r="E497" s="345">
        <f>E498+E499+E500+E501</f>
        <v>100</v>
      </c>
      <c r="F497" s="345">
        <f>F498+F499+F500+F501</f>
        <v>15.1</v>
      </c>
      <c r="G497" s="345">
        <f>G498+G499+G500+G501</f>
        <v>100</v>
      </c>
      <c r="H497" s="345">
        <f>(F497/D497*100)-100</f>
        <v>-95.3250773993808</v>
      </c>
      <c r="N497" s="218"/>
      <c r="O497" s="224"/>
      <c r="P497" s="218"/>
      <c r="Q497" s="224"/>
      <c r="R497" s="225"/>
    </row>
    <row r="498" spans="1:18" ht="15.75">
      <c r="A498" s="441"/>
      <c r="B498" s="494"/>
      <c r="C498" s="344" t="s">
        <v>67</v>
      </c>
      <c r="D498" s="345">
        <f>D503</f>
        <v>323</v>
      </c>
      <c r="E498" s="345">
        <f>D498/D497*100</f>
        <v>100</v>
      </c>
      <c r="F498" s="345">
        <f>F503</f>
        <v>15.1</v>
      </c>
      <c r="G498" s="345">
        <f>F498/F497*100</f>
        <v>100</v>
      </c>
      <c r="H498" s="345">
        <f>(F498/D498*100)-100</f>
        <v>-95.3250773993808</v>
      </c>
      <c r="N498" s="226"/>
      <c r="O498" s="203"/>
      <c r="P498" s="226"/>
      <c r="Q498" s="203"/>
      <c r="R498" s="204"/>
    </row>
    <row r="499" spans="1:18" ht="15.75">
      <c r="A499" s="441"/>
      <c r="B499" s="494"/>
      <c r="C499" s="344" t="s">
        <v>21</v>
      </c>
      <c r="D499" s="345">
        <f>D504</f>
        <v>0</v>
      </c>
      <c r="E499" s="345">
        <v>0</v>
      </c>
      <c r="F499" s="345">
        <f>F504</f>
        <v>0</v>
      </c>
      <c r="G499" s="345">
        <v>0</v>
      </c>
      <c r="H499" s="345"/>
      <c r="N499" s="76"/>
      <c r="O499" s="77"/>
      <c r="P499" s="76"/>
      <c r="Q499" s="77"/>
      <c r="R499" s="206"/>
    </row>
    <row r="500" spans="1:18" ht="15.75">
      <c r="A500" s="441"/>
      <c r="B500" s="494"/>
      <c r="C500" s="344" t="s">
        <v>68</v>
      </c>
      <c r="D500" s="345">
        <f>D505</f>
        <v>0</v>
      </c>
      <c r="E500" s="345">
        <v>0</v>
      </c>
      <c r="F500" s="345">
        <f>F505</f>
        <v>0</v>
      </c>
      <c r="G500" s="345">
        <v>0</v>
      </c>
      <c r="H500" s="345"/>
      <c r="N500" s="78"/>
      <c r="O500" s="81"/>
      <c r="P500" s="78"/>
      <c r="Q500" s="81"/>
      <c r="R500" s="206"/>
    </row>
    <row r="501" spans="1:18" ht="15.75">
      <c r="A501" s="441"/>
      <c r="B501" s="494"/>
      <c r="C501" s="344" t="s">
        <v>70</v>
      </c>
      <c r="D501" s="345">
        <f>D506</f>
        <v>0</v>
      </c>
      <c r="E501" s="345">
        <v>0</v>
      </c>
      <c r="F501" s="345">
        <f>F506</f>
        <v>0</v>
      </c>
      <c r="G501" s="345">
        <v>0</v>
      </c>
      <c r="H501" s="345"/>
      <c r="N501" s="76"/>
      <c r="O501" s="77"/>
      <c r="P501" s="76"/>
      <c r="Q501" s="77"/>
      <c r="R501" s="206"/>
    </row>
    <row r="502" spans="1:18" ht="16.5" thickBot="1">
      <c r="A502" s="441">
        <v>1</v>
      </c>
      <c r="B502" s="493" t="s">
        <v>1614</v>
      </c>
      <c r="C502" s="7" t="s">
        <v>618</v>
      </c>
      <c r="D502" s="53">
        <f>SUM(D503:D506)</f>
        <v>323</v>
      </c>
      <c r="E502" s="53">
        <f>SUM(E503:E506)</f>
        <v>100</v>
      </c>
      <c r="F502" s="53">
        <f>SUM(F503:F506)</f>
        <v>15.1</v>
      </c>
      <c r="G502" s="53">
        <f>SUM(G503:G506)</f>
        <v>100</v>
      </c>
      <c r="H502" s="345">
        <f>(F502/D502*100)-100</f>
        <v>-95.3250773993808</v>
      </c>
      <c r="N502" s="235"/>
      <c r="O502" s="232"/>
      <c r="P502" s="235"/>
      <c r="Q502" s="232"/>
      <c r="R502" s="210"/>
    </row>
    <row r="503" spans="1:18" ht="15.75">
      <c r="A503" s="441"/>
      <c r="B503" s="493"/>
      <c r="C503" s="11" t="s">
        <v>67</v>
      </c>
      <c r="D503" s="53">
        <v>323</v>
      </c>
      <c r="E503" s="53">
        <f>D503/D502*100</f>
        <v>100</v>
      </c>
      <c r="F503" s="53">
        <v>15.1</v>
      </c>
      <c r="G503" s="53">
        <f>F503/F502*100</f>
        <v>100</v>
      </c>
      <c r="H503" s="345">
        <f>(F503/D503*100)-100</f>
        <v>-95.3250773993808</v>
      </c>
      <c r="N503" s="214"/>
      <c r="O503" s="215"/>
      <c r="P503" s="214"/>
      <c r="Q503" s="215"/>
      <c r="R503" s="216"/>
    </row>
    <row r="504" spans="1:18" ht="15.75">
      <c r="A504" s="441"/>
      <c r="B504" s="493"/>
      <c r="C504" s="11" t="s">
        <v>21</v>
      </c>
      <c r="D504" s="53">
        <v>0</v>
      </c>
      <c r="E504" s="53">
        <v>0</v>
      </c>
      <c r="F504" s="53">
        <v>0</v>
      </c>
      <c r="G504" s="53">
        <v>0</v>
      </c>
      <c r="H504" s="345"/>
      <c r="N504" s="76"/>
      <c r="O504" s="77"/>
      <c r="P504" s="76"/>
      <c r="Q504" s="77"/>
      <c r="R504" s="217"/>
    </row>
    <row r="505" spans="1:18" ht="15.75">
      <c r="A505" s="441"/>
      <c r="B505" s="493"/>
      <c r="C505" s="11" t="s">
        <v>68</v>
      </c>
      <c r="D505" s="53">
        <v>0</v>
      </c>
      <c r="E505" s="53">
        <v>0</v>
      </c>
      <c r="F505" s="53">
        <v>0</v>
      </c>
      <c r="G505" s="53">
        <v>0</v>
      </c>
      <c r="H505" s="345"/>
      <c r="N505" s="78"/>
      <c r="O505" s="79"/>
      <c r="P505" s="78"/>
      <c r="Q505" s="79"/>
      <c r="R505" s="217"/>
    </row>
    <row r="506" spans="1:18" ht="15.75">
      <c r="A506" s="441"/>
      <c r="B506" s="493"/>
      <c r="C506" s="11" t="s">
        <v>70</v>
      </c>
      <c r="D506" s="53">
        <v>0</v>
      </c>
      <c r="E506" s="53">
        <v>0</v>
      </c>
      <c r="F506" s="53">
        <v>0</v>
      </c>
      <c r="G506" s="53">
        <v>0</v>
      </c>
      <c r="H506" s="345"/>
      <c r="N506" s="78"/>
      <c r="O506" s="81"/>
      <c r="P506" s="78"/>
      <c r="Q506" s="79"/>
      <c r="R506" s="217"/>
    </row>
    <row r="507" spans="1:18" ht="15.75">
      <c r="A507" s="441" t="s">
        <v>482</v>
      </c>
      <c r="B507" s="494" t="s">
        <v>120</v>
      </c>
      <c r="C507" s="344" t="s">
        <v>618</v>
      </c>
      <c r="D507" s="345">
        <f>D508+D509+D510+D511</f>
        <v>50620</v>
      </c>
      <c r="E507" s="345">
        <f>E508+E509+E510+E511</f>
        <v>100</v>
      </c>
      <c r="F507" s="345">
        <f>F508+F509+F510+F511</f>
        <v>52053.8</v>
      </c>
      <c r="G507" s="345">
        <f>G508+G509+G510+G511</f>
        <v>100</v>
      </c>
      <c r="H507" s="345">
        <f>(F507/D507*100)-100</f>
        <v>2.8324772817068293</v>
      </c>
      <c r="N507" s="78"/>
      <c r="O507" s="79"/>
      <c r="P507" s="78"/>
      <c r="Q507" s="79"/>
      <c r="R507" s="217"/>
    </row>
    <row r="508" spans="1:18" ht="15.75">
      <c r="A508" s="441"/>
      <c r="B508" s="494"/>
      <c r="C508" s="344" t="s">
        <v>67</v>
      </c>
      <c r="D508" s="345">
        <f>D513+D518+D523+D528</f>
        <v>50620</v>
      </c>
      <c r="E508" s="345">
        <f>D508/D507*100</f>
        <v>100</v>
      </c>
      <c r="F508" s="345">
        <f>F513+F518+F523+F528</f>
        <v>52053.8</v>
      </c>
      <c r="G508" s="345">
        <f>F508/F507*100</f>
        <v>100</v>
      </c>
      <c r="H508" s="345">
        <f>(F508/D508*100)-100</f>
        <v>2.8324772817068293</v>
      </c>
      <c r="N508" s="74"/>
      <c r="O508" s="75"/>
      <c r="P508" s="74"/>
      <c r="Q508" s="75"/>
      <c r="R508" s="217"/>
    </row>
    <row r="509" spans="1:18" ht="15.75">
      <c r="A509" s="441"/>
      <c r="B509" s="494"/>
      <c r="C509" s="344" t="s">
        <v>21</v>
      </c>
      <c r="D509" s="345">
        <f aca="true" t="shared" si="4" ref="D509:G511">D514+D519+D524+D529</f>
        <v>0</v>
      </c>
      <c r="E509" s="345">
        <f t="shared" si="4"/>
        <v>0</v>
      </c>
      <c r="F509" s="345">
        <f t="shared" si="4"/>
        <v>0</v>
      </c>
      <c r="G509" s="345">
        <f t="shared" si="4"/>
        <v>0</v>
      </c>
      <c r="H509" s="345"/>
      <c r="N509" s="76"/>
      <c r="O509" s="77"/>
      <c r="P509" s="76"/>
      <c r="Q509" s="77"/>
      <c r="R509" s="217"/>
    </row>
    <row r="510" spans="1:18" ht="15.75">
      <c r="A510" s="441"/>
      <c r="B510" s="494"/>
      <c r="C510" s="344" t="s">
        <v>68</v>
      </c>
      <c r="D510" s="345">
        <f t="shared" si="4"/>
        <v>0</v>
      </c>
      <c r="E510" s="345">
        <f t="shared" si="4"/>
        <v>0</v>
      </c>
      <c r="F510" s="345">
        <f t="shared" si="4"/>
        <v>0</v>
      </c>
      <c r="G510" s="345">
        <f t="shared" si="4"/>
        <v>0</v>
      </c>
      <c r="H510" s="345"/>
      <c r="N510" s="78"/>
      <c r="O510" s="79"/>
      <c r="P510" s="78"/>
      <c r="Q510" s="79"/>
      <c r="R510" s="217"/>
    </row>
    <row r="511" spans="1:18" ht="15.75">
      <c r="A511" s="441"/>
      <c r="B511" s="494"/>
      <c r="C511" s="344" t="s">
        <v>70</v>
      </c>
      <c r="D511" s="345">
        <f t="shared" si="4"/>
        <v>0</v>
      </c>
      <c r="E511" s="345">
        <f t="shared" si="4"/>
        <v>0</v>
      </c>
      <c r="F511" s="345">
        <f t="shared" si="4"/>
        <v>0</v>
      </c>
      <c r="G511" s="345">
        <f t="shared" si="4"/>
        <v>0</v>
      </c>
      <c r="H511" s="345"/>
      <c r="N511" s="78"/>
      <c r="O511" s="79"/>
      <c r="P511" s="78"/>
      <c r="Q511" s="79"/>
      <c r="R511" s="217"/>
    </row>
    <row r="512" spans="1:18" ht="15.75">
      <c r="A512" s="441">
        <v>1</v>
      </c>
      <c r="B512" s="493" t="s">
        <v>1587</v>
      </c>
      <c r="C512" s="7" t="s">
        <v>618</v>
      </c>
      <c r="D512" s="53">
        <f>SUM(D513:D516)</f>
        <v>4681</v>
      </c>
      <c r="E512" s="53">
        <f>SUM(E513:E516)</f>
        <v>100</v>
      </c>
      <c r="F512" s="53">
        <f>SUM(F513:F516)</f>
        <v>4688.9</v>
      </c>
      <c r="G512" s="53">
        <f>SUM(G513:G516)</f>
        <v>100</v>
      </c>
      <c r="H512" s="345">
        <f>(F512/D512*100)-100</f>
        <v>0.16876735740225968</v>
      </c>
      <c r="N512" s="78"/>
      <c r="O512" s="79"/>
      <c r="P512" s="78"/>
      <c r="Q512" s="79"/>
      <c r="R512" s="217"/>
    </row>
    <row r="513" spans="1:18" ht="15.75">
      <c r="A513" s="441"/>
      <c r="B513" s="493"/>
      <c r="C513" s="11" t="s">
        <v>67</v>
      </c>
      <c r="D513" s="53">
        <v>4681</v>
      </c>
      <c r="E513" s="53">
        <f>D513/D512*100</f>
        <v>100</v>
      </c>
      <c r="F513" s="53">
        <v>4688.9</v>
      </c>
      <c r="G513" s="53">
        <f>F513/F512*100</f>
        <v>100</v>
      </c>
      <c r="H513" s="345">
        <f>(F513/D513*100)-100</f>
        <v>0.16876735740225968</v>
      </c>
      <c r="N513" s="74"/>
      <c r="O513" s="75"/>
      <c r="P513" s="74"/>
      <c r="Q513" s="75"/>
      <c r="R513" s="217"/>
    </row>
    <row r="514" spans="1:18" ht="15.75">
      <c r="A514" s="441"/>
      <c r="B514" s="493"/>
      <c r="C514" s="11" t="s">
        <v>21</v>
      </c>
      <c r="D514" s="53">
        <v>0</v>
      </c>
      <c r="E514" s="53">
        <v>0</v>
      </c>
      <c r="F514" s="53">
        <v>0</v>
      </c>
      <c r="G514" s="53">
        <v>0</v>
      </c>
      <c r="H514" s="345"/>
      <c r="N514" s="76"/>
      <c r="O514" s="77"/>
      <c r="P514" s="76"/>
      <c r="Q514" s="77"/>
      <c r="R514" s="217"/>
    </row>
    <row r="515" spans="1:18" ht="15.75">
      <c r="A515" s="441"/>
      <c r="B515" s="493"/>
      <c r="C515" s="11" t="s">
        <v>68</v>
      </c>
      <c r="D515" s="53">
        <v>0</v>
      </c>
      <c r="E515" s="53">
        <v>0</v>
      </c>
      <c r="F515" s="53">
        <v>0</v>
      </c>
      <c r="G515" s="53">
        <v>0</v>
      </c>
      <c r="H515" s="345"/>
      <c r="N515" s="78"/>
      <c r="O515" s="79"/>
      <c r="P515" s="78"/>
      <c r="Q515" s="79"/>
      <c r="R515" s="217"/>
    </row>
    <row r="516" spans="1:18" ht="15.75">
      <c r="A516" s="441"/>
      <c r="B516" s="493"/>
      <c r="C516" s="11" t="s">
        <v>70</v>
      </c>
      <c r="D516" s="53">
        <v>0</v>
      </c>
      <c r="E516" s="53">
        <v>0</v>
      </c>
      <c r="F516" s="53">
        <v>0</v>
      </c>
      <c r="G516" s="53">
        <v>0</v>
      </c>
      <c r="H516" s="345"/>
      <c r="N516" s="78"/>
      <c r="O516" s="79"/>
      <c r="P516" s="78"/>
      <c r="Q516" s="79"/>
      <c r="R516" s="217"/>
    </row>
    <row r="517" spans="1:18" ht="15.75">
      <c r="A517" s="441">
        <v>2</v>
      </c>
      <c r="B517" s="493" t="s">
        <v>1588</v>
      </c>
      <c r="C517" s="7" t="s">
        <v>618</v>
      </c>
      <c r="D517" s="53">
        <f>SUM(D518:D521)</f>
        <v>9608</v>
      </c>
      <c r="E517" s="53">
        <f>SUM(E518:E521)</f>
        <v>100</v>
      </c>
      <c r="F517" s="53">
        <f>SUM(F518:F521)</f>
        <v>9584.5</v>
      </c>
      <c r="G517" s="53">
        <f>SUM(G518:G521)</f>
        <v>100</v>
      </c>
      <c r="H517" s="345">
        <f>(F517/D517*100)-100</f>
        <v>-0.24458784346379048</v>
      </c>
      <c r="N517" s="78"/>
      <c r="O517" s="79"/>
      <c r="P517" s="78"/>
      <c r="Q517" s="79"/>
      <c r="R517" s="217"/>
    </row>
    <row r="518" spans="1:18" ht="15.75">
      <c r="A518" s="441"/>
      <c r="B518" s="493"/>
      <c r="C518" s="11" t="s">
        <v>67</v>
      </c>
      <c r="D518" s="53">
        <v>9608</v>
      </c>
      <c r="E518" s="53">
        <f>D518/$D$517*100</f>
        <v>100</v>
      </c>
      <c r="F518" s="53">
        <v>9584.5</v>
      </c>
      <c r="G518" s="53">
        <f>F518/$F$517*100</f>
        <v>100</v>
      </c>
      <c r="H518" s="345">
        <f>(F518/D518*100)-100</f>
        <v>-0.24458784346379048</v>
      </c>
      <c r="N518" s="74"/>
      <c r="O518" s="75"/>
      <c r="P518" s="74"/>
      <c r="Q518" s="75"/>
      <c r="R518" s="217"/>
    </row>
    <row r="519" spans="1:18" ht="15.75">
      <c r="A519" s="441"/>
      <c r="B519" s="493"/>
      <c r="C519" s="11" t="s">
        <v>21</v>
      </c>
      <c r="D519" s="53">
        <v>0</v>
      </c>
      <c r="E519" s="53">
        <f>D519/$D$517*100</f>
        <v>0</v>
      </c>
      <c r="F519" s="53">
        <v>0</v>
      </c>
      <c r="G519" s="53">
        <f>F519/$F$517*100</f>
        <v>0</v>
      </c>
      <c r="H519" s="345"/>
      <c r="N519" s="76"/>
      <c r="O519" s="77"/>
      <c r="P519" s="76"/>
      <c r="Q519" s="77"/>
      <c r="R519" s="217"/>
    </row>
    <row r="520" spans="1:18" ht="15.75">
      <c r="A520" s="441"/>
      <c r="B520" s="493"/>
      <c r="C520" s="11" t="s">
        <v>68</v>
      </c>
      <c r="D520" s="53">
        <v>0</v>
      </c>
      <c r="E520" s="53">
        <f>D520/$D$517*100</f>
        <v>0</v>
      </c>
      <c r="F520" s="53">
        <v>0</v>
      </c>
      <c r="G520" s="53">
        <f>F520/$F$517*100</f>
        <v>0</v>
      </c>
      <c r="H520" s="345"/>
      <c r="N520" s="78"/>
      <c r="O520" s="79"/>
      <c r="P520" s="78"/>
      <c r="Q520" s="79"/>
      <c r="R520" s="217"/>
    </row>
    <row r="521" spans="1:18" ht="15.75">
      <c r="A521" s="441"/>
      <c r="B521" s="493"/>
      <c r="C521" s="11" t="s">
        <v>70</v>
      </c>
      <c r="D521" s="53">
        <v>0</v>
      </c>
      <c r="E521" s="53">
        <f>D521/$D$517*100</f>
        <v>0</v>
      </c>
      <c r="F521" s="53">
        <v>0</v>
      </c>
      <c r="G521" s="53">
        <f>F521/$F$517*100</f>
        <v>0</v>
      </c>
      <c r="H521" s="345"/>
      <c r="N521" s="78"/>
      <c r="O521" s="79"/>
      <c r="P521" s="78"/>
      <c r="Q521" s="79"/>
      <c r="R521" s="217"/>
    </row>
    <row r="522" spans="1:18" ht="15.75">
      <c r="A522" s="441">
        <v>3</v>
      </c>
      <c r="B522" s="493" t="s">
        <v>1615</v>
      </c>
      <c r="C522" s="7" t="s">
        <v>618</v>
      </c>
      <c r="D522" s="53">
        <f>SUM(D523:D526)</f>
        <v>844</v>
      </c>
      <c r="E522" s="53">
        <f>SUM(E523:E526)</f>
        <v>100</v>
      </c>
      <c r="F522" s="53">
        <f>SUM(F523:F526)</f>
        <v>390.9</v>
      </c>
      <c r="G522" s="53">
        <f>SUM(G523:G526)</f>
        <v>100</v>
      </c>
      <c r="H522" s="345">
        <f>(F522/D522*100)-100</f>
        <v>-53.68483412322275</v>
      </c>
      <c r="N522" s="78"/>
      <c r="O522" s="79"/>
      <c r="P522" s="78"/>
      <c r="Q522" s="79"/>
      <c r="R522" s="217"/>
    </row>
    <row r="523" spans="1:18" ht="15.75">
      <c r="A523" s="441"/>
      <c r="B523" s="493"/>
      <c r="C523" s="11" t="s">
        <v>67</v>
      </c>
      <c r="D523" s="53">
        <v>844</v>
      </c>
      <c r="E523" s="53">
        <f>D523/$D$522*100</f>
        <v>100</v>
      </c>
      <c r="F523" s="53">
        <v>390.9</v>
      </c>
      <c r="G523" s="53">
        <f>F523/$F$522*100</f>
        <v>100</v>
      </c>
      <c r="H523" s="345">
        <f>(F523/D523*100)-100</f>
        <v>-53.68483412322275</v>
      </c>
      <c r="N523" s="74"/>
      <c r="O523" s="75"/>
      <c r="P523" s="74"/>
      <c r="Q523" s="75"/>
      <c r="R523" s="217"/>
    </row>
    <row r="524" spans="1:18" ht="15.75">
      <c r="A524" s="441"/>
      <c r="B524" s="493"/>
      <c r="C524" s="11" t="s">
        <v>21</v>
      </c>
      <c r="D524" s="53">
        <v>0</v>
      </c>
      <c r="E524" s="53">
        <f>D524/$D$522*100</f>
        <v>0</v>
      </c>
      <c r="F524" s="53">
        <v>0</v>
      </c>
      <c r="G524" s="53">
        <f>F524/$F$522*100</f>
        <v>0</v>
      </c>
      <c r="H524" s="345"/>
      <c r="N524" s="78"/>
      <c r="O524" s="79"/>
      <c r="P524" s="84"/>
      <c r="Q524" s="79"/>
      <c r="R524" s="217"/>
    </row>
    <row r="525" spans="1:18" ht="15.75">
      <c r="A525" s="441"/>
      <c r="B525" s="493"/>
      <c r="C525" s="11" t="s">
        <v>68</v>
      </c>
      <c r="D525" s="53">
        <v>0</v>
      </c>
      <c r="E525" s="53">
        <f>D525/$D$522*100</f>
        <v>0</v>
      </c>
      <c r="F525" s="53">
        <v>0</v>
      </c>
      <c r="G525" s="53">
        <f>F525/$F$522*100</f>
        <v>0</v>
      </c>
      <c r="H525" s="345"/>
      <c r="N525" s="78"/>
      <c r="O525" s="79"/>
      <c r="P525" s="84"/>
      <c r="Q525" s="79"/>
      <c r="R525" s="217"/>
    </row>
    <row r="526" spans="1:18" ht="15.75">
      <c r="A526" s="441"/>
      <c r="B526" s="493"/>
      <c r="C526" s="11" t="s">
        <v>70</v>
      </c>
      <c r="D526" s="53">
        <v>0</v>
      </c>
      <c r="E526" s="53">
        <f>D526/$D$522*100</f>
        <v>0</v>
      </c>
      <c r="F526" s="53">
        <v>0</v>
      </c>
      <c r="G526" s="53">
        <f>F526/$F$522*100</f>
        <v>0</v>
      </c>
      <c r="H526" s="345"/>
      <c r="N526" s="76"/>
      <c r="O526" s="77"/>
      <c r="P526" s="76"/>
      <c r="Q526" s="77"/>
      <c r="R526" s="217"/>
    </row>
    <row r="527" spans="1:18" ht="16.5" thickBot="1">
      <c r="A527" s="441">
        <v>4</v>
      </c>
      <c r="B527" s="493" t="s">
        <v>1616</v>
      </c>
      <c r="C527" s="7" t="s">
        <v>618</v>
      </c>
      <c r="D527" s="53">
        <f>SUM(D528:D531)</f>
        <v>35487</v>
      </c>
      <c r="E527" s="53">
        <f>SUM(E528:E531)</f>
        <v>100</v>
      </c>
      <c r="F527" s="53">
        <f>SUM(F528:F531)</f>
        <v>37389.5</v>
      </c>
      <c r="G527" s="53">
        <f>SUM(G528:G531)</f>
        <v>100</v>
      </c>
      <c r="H527" s="345">
        <f>(F527/D527*100)-100</f>
        <v>5.361118155944425</v>
      </c>
      <c r="N527" s="235"/>
      <c r="O527" s="236"/>
      <c r="P527" s="235"/>
      <c r="Q527" s="236"/>
      <c r="R527" s="240"/>
    </row>
    <row r="528" spans="1:8" ht="15.75">
      <c r="A528" s="441"/>
      <c r="B528" s="493"/>
      <c r="C528" s="11" t="s">
        <v>67</v>
      </c>
      <c r="D528" s="53">
        <v>35487</v>
      </c>
      <c r="E528" s="53">
        <f>D528/$D$527*100</f>
        <v>100</v>
      </c>
      <c r="F528" s="53">
        <v>37389.5</v>
      </c>
      <c r="G528" s="53">
        <f>F528/$F$527*100</f>
        <v>100</v>
      </c>
      <c r="H528" s="345">
        <f>(F528/D528*100)-100</f>
        <v>5.361118155944425</v>
      </c>
    </row>
    <row r="529" spans="1:8" ht="15.75">
      <c r="A529" s="441"/>
      <c r="B529" s="493"/>
      <c r="C529" s="11" t="s">
        <v>21</v>
      </c>
      <c r="D529" s="53">
        <v>0</v>
      </c>
      <c r="E529" s="53">
        <f>D529/$D$527*100</f>
        <v>0</v>
      </c>
      <c r="F529" s="53">
        <f>E529/$D$527*100</f>
        <v>0</v>
      </c>
      <c r="G529" s="53">
        <f>F529/$F$527*100</f>
        <v>0</v>
      </c>
      <c r="H529" s="345"/>
    </row>
    <row r="530" spans="1:8" ht="15.75">
      <c r="A530" s="441"/>
      <c r="B530" s="493"/>
      <c r="C530" s="11" t="s">
        <v>68</v>
      </c>
      <c r="D530" s="53">
        <v>0</v>
      </c>
      <c r="E530" s="53">
        <f>D530/$D$527*100</f>
        <v>0</v>
      </c>
      <c r="F530" s="53">
        <f>E530/$D$527*100</f>
        <v>0</v>
      </c>
      <c r="G530" s="53">
        <f>F530/$F$527*100</f>
        <v>0</v>
      </c>
      <c r="H530" s="345"/>
    </row>
    <row r="531" spans="1:8" ht="15.75">
      <c r="A531" s="441"/>
      <c r="B531" s="493"/>
      <c r="C531" s="11" t="s">
        <v>70</v>
      </c>
      <c r="D531" s="53">
        <v>0</v>
      </c>
      <c r="E531" s="53">
        <f>D531/$D$527*100</f>
        <v>0</v>
      </c>
      <c r="F531" s="53">
        <f>E531/$D$527*100</f>
        <v>0</v>
      </c>
      <c r="G531" s="53">
        <f>F531/$F$527*100</f>
        <v>0</v>
      </c>
      <c r="H531" s="345"/>
    </row>
    <row r="532" spans="1:8" ht="15.75">
      <c r="A532" s="509" t="s">
        <v>51</v>
      </c>
      <c r="B532" s="497" t="s">
        <v>278</v>
      </c>
      <c r="C532" s="354" t="s">
        <v>618</v>
      </c>
      <c r="D532" s="355">
        <f>D533+D534+D535+D536+D537</f>
        <v>1036595.7</v>
      </c>
      <c r="E532" s="355">
        <f>E533+E534+E535+E536+E537</f>
        <v>100.00000000000001</v>
      </c>
      <c r="F532" s="355">
        <f>F533+F534+F535+F536+F537</f>
        <v>1022878.39</v>
      </c>
      <c r="G532" s="355">
        <f>G533+G534+G535+G536+G537</f>
        <v>100</v>
      </c>
      <c r="H532" s="355">
        <f>F532/D532*100-100</f>
        <v>-1.3233037721456782</v>
      </c>
    </row>
    <row r="533" spans="1:8" ht="15.75">
      <c r="A533" s="509"/>
      <c r="B533" s="497"/>
      <c r="C533" s="176" t="s">
        <v>67</v>
      </c>
      <c r="D533" s="355">
        <f>D539+D563+D581</f>
        <v>27350</v>
      </c>
      <c r="E533" s="355">
        <f>D533/$D$532*100</f>
        <v>2.6384442844978038</v>
      </c>
      <c r="F533" s="355">
        <f>F539+F563+F581</f>
        <v>27794.42</v>
      </c>
      <c r="G533" s="355">
        <f>F533/$F$532*100</f>
        <v>2.7172751200658367</v>
      </c>
      <c r="H533" s="355">
        <f>F533/D533*100-100</f>
        <v>1.6249360146252059</v>
      </c>
    </row>
    <row r="534" spans="1:8" ht="15.75">
      <c r="A534" s="509"/>
      <c r="B534" s="497"/>
      <c r="C534" s="176" t="s">
        <v>21</v>
      </c>
      <c r="D534" s="355">
        <f>D540+D564+D582</f>
        <v>0</v>
      </c>
      <c r="E534" s="355">
        <f>D534/$D$532*100</f>
        <v>0</v>
      </c>
      <c r="F534" s="355">
        <f>F540+F564+F582</f>
        <v>563.69</v>
      </c>
      <c r="G534" s="355">
        <f>F534/$F$532*100</f>
        <v>0.055108212815015094</v>
      </c>
      <c r="H534" s="355"/>
    </row>
    <row r="535" spans="1:8" ht="15.75">
      <c r="A535" s="509"/>
      <c r="B535" s="497"/>
      <c r="C535" s="354" t="s">
        <v>68</v>
      </c>
      <c r="D535" s="355">
        <f>D541+D565+D583</f>
        <v>186494</v>
      </c>
      <c r="E535" s="355">
        <f>D535/$D$532*100</f>
        <v>17.991006522600856</v>
      </c>
      <c r="F535" s="355">
        <f>F541+F565+F583</f>
        <v>181471.81000000003</v>
      </c>
      <c r="G535" s="355">
        <f>F535/$F$532*100</f>
        <v>17.74128887403712</v>
      </c>
      <c r="H535" s="355">
        <f>F535/D535*100-100</f>
        <v>-2.692949907235615</v>
      </c>
    </row>
    <row r="536" spans="1:8" ht="15.75">
      <c r="A536" s="509"/>
      <c r="B536" s="497"/>
      <c r="C536" s="176" t="s">
        <v>69</v>
      </c>
      <c r="D536" s="355">
        <f>D542+D566+D584</f>
        <v>756051.7</v>
      </c>
      <c r="E536" s="355">
        <f>D536/$D$532*100</f>
        <v>72.93602510602736</v>
      </c>
      <c r="F536" s="355">
        <f>F542+F566+F584</f>
        <v>728709.74</v>
      </c>
      <c r="G536" s="355">
        <f>F536/$F$532*100</f>
        <v>71.24109250171958</v>
      </c>
      <c r="H536" s="355">
        <f>F536/D536*100-100</f>
        <v>-3.6164140626891026</v>
      </c>
    </row>
    <row r="537" spans="1:8" ht="15.75">
      <c r="A537" s="509"/>
      <c r="B537" s="497"/>
      <c r="C537" s="176" t="s">
        <v>70</v>
      </c>
      <c r="D537" s="355">
        <f>D543+D567+D585</f>
        <v>66700</v>
      </c>
      <c r="E537" s="355">
        <f>D537/$D$532*100</f>
        <v>6.434524086873986</v>
      </c>
      <c r="F537" s="355">
        <f>F543+F567+F585</f>
        <v>84338.73</v>
      </c>
      <c r="G537" s="355">
        <f>F537/$F$532*100</f>
        <v>8.245235291362446</v>
      </c>
      <c r="H537" s="355">
        <f>F537/D537*100-100</f>
        <v>26.44487256371812</v>
      </c>
    </row>
    <row r="538" spans="1:8" ht="15.75">
      <c r="A538" s="528" t="s">
        <v>130</v>
      </c>
      <c r="B538" s="495" t="s">
        <v>121</v>
      </c>
      <c r="C538" s="141" t="s">
        <v>618</v>
      </c>
      <c r="D538" s="345">
        <f>SUM(D539:D543,)</f>
        <v>1028607.7</v>
      </c>
      <c r="E538" s="345">
        <f>SUM(E539:E543,)</f>
        <v>100</v>
      </c>
      <c r="F538" s="345">
        <f>SUM(F539:F543,)</f>
        <v>1014092.47</v>
      </c>
      <c r="G538" s="345">
        <f>SUM(G539:G543,)</f>
        <v>100.00000000000001</v>
      </c>
      <c r="H538" s="356">
        <f>F538/D538*100-100</f>
        <v>-1.4111531539186473</v>
      </c>
    </row>
    <row r="539" spans="1:8" ht="15.75">
      <c r="A539" s="528"/>
      <c r="B539" s="495"/>
      <c r="C539" s="141" t="s">
        <v>67</v>
      </c>
      <c r="D539" s="345">
        <v>24990</v>
      </c>
      <c r="E539" s="345">
        <f>D539/$D$538*100</f>
        <v>2.4294976597978026</v>
      </c>
      <c r="F539" s="345">
        <v>25814.42</v>
      </c>
      <c r="G539" s="345">
        <f>F539/$F$538*100</f>
        <v>2.545568650164615</v>
      </c>
      <c r="H539" s="356">
        <f>F539/D539*100-100</f>
        <v>3.298999599839931</v>
      </c>
    </row>
    <row r="540" spans="1:8" ht="15.75">
      <c r="A540" s="528"/>
      <c r="B540" s="495"/>
      <c r="C540" s="141" t="s">
        <v>21</v>
      </c>
      <c r="D540" s="345">
        <v>0</v>
      </c>
      <c r="E540" s="345">
        <f>D540/$D$538*100</f>
        <v>0</v>
      </c>
      <c r="F540" s="345">
        <v>63.69</v>
      </c>
      <c r="G540" s="345">
        <f>F540/$F$538*100</f>
        <v>0.0062804923499727786</v>
      </c>
      <c r="H540" s="356"/>
    </row>
    <row r="541" spans="1:8" ht="15.75">
      <c r="A541" s="528"/>
      <c r="B541" s="495"/>
      <c r="C541" s="141" t="s">
        <v>68</v>
      </c>
      <c r="D541" s="345">
        <v>180866</v>
      </c>
      <c r="E541" s="345">
        <f>D541/$D$538*100</f>
        <v>17.58357437923127</v>
      </c>
      <c r="F541" s="345">
        <f>F547+F553</f>
        <v>175165.89</v>
      </c>
      <c r="G541" s="345">
        <f>F541/$F$538*100</f>
        <v>17.27316740651866</v>
      </c>
      <c r="H541" s="356">
        <f>F541/D541*100-100</f>
        <v>-3.1515652471995708</v>
      </c>
    </row>
    <row r="542" spans="1:8" ht="15.75">
      <c r="A542" s="528"/>
      <c r="B542" s="495"/>
      <c r="C542" s="141" t="s">
        <v>69</v>
      </c>
      <c r="D542" s="345">
        <v>756051.7</v>
      </c>
      <c r="E542" s="345">
        <f>D542/$D$538*100</f>
        <v>73.5024344072089</v>
      </c>
      <c r="F542" s="345">
        <v>728709.74</v>
      </c>
      <c r="G542" s="345">
        <f>F542/$F$538*100</f>
        <v>71.85831288146731</v>
      </c>
      <c r="H542" s="356">
        <f>F542/D542*100-100</f>
        <v>-3.6164140626891026</v>
      </c>
    </row>
    <row r="543" spans="1:8" ht="15.75">
      <c r="A543" s="528"/>
      <c r="B543" s="495"/>
      <c r="C543" s="141" t="s">
        <v>70</v>
      </c>
      <c r="D543" s="345">
        <v>66700</v>
      </c>
      <c r="E543" s="345">
        <f>D543/$D$538*100</f>
        <v>6.484493553762041</v>
      </c>
      <c r="F543" s="345">
        <v>84338.73</v>
      </c>
      <c r="G543" s="345">
        <f>F543/$F$538*100</f>
        <v>8.316670569499445</v>
      </c>
      <c r="H543" s="356">
        <f>F543/D543*100-100</f>
        <v>26.44487256371812</v>
      </c>
    </row>
    <row r="544" spans="1:8" ht="21" customHeight="1">
      <c r="A544" s="439">
        <v>1</v>
      </c>
      <c r="B544" s="492" t="s">
        <v>1617</v>
      </c>
      <c r="C544" s="7" t="s">
        <v>618</v>
      </c>
      <c r="D544" s="53">
        <f>SUM(D545:D549,)</f>
        <v>1003617.7</v>
      </c>
      <c r="E544" s="53">
        <f>SUM(E545:E549,)</f>
        <v>100</v>
      </c>
      <c r="F544" s="53">
        <f>SUM(F545:F549,)</f>
        <v>966294.36</v>
      </c>
      <c r="G544" s="53">
        <f>SUM(G545:G549,)</f>
        <v>100</v>
      </c>
      <c r="H544" s="356">
        <f>F544/D544*100-100</f>
        <v>-3.7188802070748608</v>
      </c>
    </row>
    <row r="545" spans="1:8" ht="21.75" customHeight="1">
      <c r="A545" s="439"/>
      <c r="B545" s="492"/>
      <c r="C545" s="8" t="s">
        <v>67</v>
      </c>
      <c r="D545" s="53">
        <v>0</v>
      </c>
      <c r="E545" s="53">
        <f>D545/$D$544*100</f>
        <v>0</v>
      </c>
      <c r="F545" s="53">
        <v>0</v>
      </c>
      <c r="G545" s="53">
        <v>0</v>
      </c>
      <c r="H545" s="356"/>
    </row>
    <row r="546" spans="1:8" ht="22.5" customHeight="1">
      <c r="A546" s="439"/>
      <c r="B546" s="492"/>
      <c r="C546" s="8" t="s">
        <v>21</v>
      </c>
      <c r="D546" s="53">
        <v>0</v>
      </c>
      <c r="E546" s="53">
        <f>D546/$D$544*100</f>
        <v>0</v>
      </c>
      <c r="F546" s="53">
        <v>0</v>
      </c>
      <c r="G546" s="53">
        <v>0</v>
      </c>
      <c r="H546" s="356"/>
    </row>
    <row r="547" spans="1:8" ht="17.25" customHeight="1">
      <c r="A547" s="439"/>
      <c r="B547" s="492"/>
      <c r="C547" s="8" t="s">
        <v>68</v>
      </c>
      <c r="D547" s="53">
        <v>180866</v>
      </c>
      <c r="E547" s="53">
        <f>D547/$D$544*100</f>
        <v>18.02140396686906</v>
      </c>
      <c r="F547" s="53">
        <v>153245.89</v>
      </c>
      <c r="G547" s="53">
        <f>F547/$F$544*100</f>
        <v>15.859131165786792</v>
      </c>
      <c r="H547" s="356">
        <f>F547/D547*100-100</f>
        <v>-15.271034909822731</v>
      </c>
    </row>
    <row r="548" spans="1:8" ht="15.75">
      <c r="A548" s="439"/>
      <c r="B548" s="492"/>
      <c r="C548" s="8" t="s">
        <v>69</v>
      </c>
      <c r="D548" s="53">
        <v>756051.7</v>
      </c>
      <c r="E548" s="53">
        <f>D548/$D$544*100</f>
        <v>75.33263911148637</v>
      </c>
      <c r="F548" s="53">
        <v>728709.74</v>
      </c>
      <c r="G548" s="53">
        <f>F548/$F$544*100</f>
        <v>75.41281106101043</v>
      </c>
      <c r="H548" s="356">
        <f>F548/D548*100-100</f>
        <v>-3.6164140626891026</v>
      </c>
    </row>
    <row r="549" spans="1:8" ht="15.75">
      <c r="A549" s="439"/>
      <c r="B549" s="492"/>
      <c r="C549" s="8" t="s">
        <v>70</v>
      </c>
      <c r="D549" s="53">
        <v>66700</v>
      </c>
      <c r="E549" s="53">
        <f>D549/$D$544*100</f>
        <v>6.645956921644566</v>
      </c>
      <c r="F549" s="53">
        <v>84338.73</v>
      </c>
      <c r="G549" s="53">
        <f>F549/$F$544*100</f>
        <v>8.728057773202774</v>
      </c>
      <c r="H549" s="356">
        <f>F549/D549*100-100</f>
        <v>26.44487256371812</v>
      </c>
    </row>
    <row r="550" spans="1:8" ht="15.75">
      <c r="A550" s="439">
        <v>2</v>
      </c>
      <c r="B550" s="492" t="s">
        <v>1618</v>
      </c>
      <c r="C550" s="7" t="s">
        <v>618</v>
      </c>
      <c r="D550" s="53">
        <f>SUM(D551:D555,)</f>
        <v>24990</v>
      </c>
      <c r="E550" s="53">
        <f>SUM(E551:E555,)</f>
        <v>100</v>
      </c>
      <c r="F550" s="53">
        <f>SUM(F551:F555,)</f>
        <v>47734.42</v>
      </c>
      <c r="G550" s="53">
        <f>SUM(G551:G555,)</f>
        <v>54.079257692876546</v>
      </c>
      <c r="H550" s="356">
        <f>F550/D550*100-100</f>
        <v>91.01408563425372</v>
      </c>
    </row>
    <row r="551" spans="1:8" ht="15.75">
      <c r="A551" s="439"/>
      <c r="B551" s="492"/>
      <c r="C551" s="8" t="s">
        <v>67</v>
      </c>
      <c r="D551" s="53">
        <v>24990</v>
      </c>
      <c r="E551" s="53">
        <f>D551/$D$550*100</f>
        <v>100</v>
      </c>
      <c r="F551" s="53">
        <v>25814.42</v>
      </c>
      <c r="G551" s="53">
        <f>F551/$F$550*100</f>
        <v>54.079257692876546</v>
      </c>
      <c r="H551" s="356">
        <f>F551/D551*100-100</f>
        <v>3.298999599839931</v>
      </c>
    </row>
    <row r="552" spans="1:8" ht="15.75">
      <c r="A552" s="439"/>
      <c r="B552" s="492"/>
      <c r="C552" s="8" t="s">
        <v>21</v>
      </c>
      <c r="D552" s="53">
        <v>0</v>
      </c>
      <c r="E552" s="53">
        <f>D552/$D$544*100</f>
        <v>0</v>
      </c>
      <c r="F552" s="53">
        <v>0</v>
      </c>
      <c r="G552" s="53">
        <v>0</v>
      </c>
      <c r="H552" s="356"/>
    </row>
    <row r="553" spans="1:8" ht="15.75">
      <c r="A553" s="439"/>
      <c r="B553" s="492"/>
      <c r="C553" s="8" t="s">
        <v>68</v>
      </c>
      <c r="D553" s="53">
        <v>0</v>
      </c>
      <c r="E553" s="53">
        <f>D553/$D$544*100</f>
        <v>0</v>
      </c>
      <c r="F553" s="53">
        <v>21920</v>
      </c>
      <c r="G553" s="53">
        <v>0</v>
      </c>
      <c r="H553" s="356"/>
    </row>
    <row r="554" spans="1:8" ht="15.75">
      <c r="A554" s="439"/>
      <c r="B554" s="492"/>
      <c r="C554" s="8" t="s">
        <v>69</v>
      </c>
      <c r="D554" s="53">
        <v>0</v>
      </c>
      <c r="E554" s="53">
        <f>D554/$D$544*100</f>
        <v>0</v>
      </c>
      <c r="F554" s="53">
        <v>0</v>
      </c>
      <c r="G554" s="53">
        <v>0</v>
      </c>
      <c r="H554" s="356"/>
    </row>
    <row r="555" spans="1:8" ht="15.75">
      <c r="A555" s="439"/>
      <c r="B555" s="492"/>
      <c r="C555" s="8" t="s">
        <v>70</v>
      </c>
      <c r="D555" s="53">
        <v>0</v>
      </c>
      <c r="E555" s="53">
        <f>D555/$D$544*100</f>
        <v>0</v>
      </c>
      <c r="F555" s="53">
        <v>0</v>
      </c>
      <c r="G555" s="53">
        <v>0</v>
      </c>
      <c r="H555" s="356"/>
    </row>
    <row r="556" spans="1:8" ht="21.75" customHeight="1">
      <c r="A556" s="439">
        <v>3</v>
      </c>
      <c r="B556" s="492" t="s">
        <v>1619</v>
      </c>
      <c r="C556" s="7" t="s">
        <v>618</v>
      </c>
      <c r="D556" s="53">
        <f>SUM(D557:D561,)</f>
        <v>0</v>
      </c>
      <c r="E556" s="53">
        <f>SUM(E557:E561,)</f>
        <v>0</v>
      </c>
      <c r="F556" s="53">
        <f>SUM(F557:F561,)</f>
        <v>63.692</v>
      </c>
      <c r="G556" s="53">
        <f>SUM(G557:G561,)</f>
        <v>100</v>
      </c>
      <c r="H556" s="356"/>
    </row>
    <row r="557" spans="1:8" ht="18" customHeight="1">
      <c r="A557" s="439"/>
      <c r="B557" s="492"/>
      <c r="C557" s="8" t="s">
        <v>67</v>
      </c>
      <c r="D557" s="53">
        <v>0</v>
      </c>
      <c r="E557" s="53">
        <f>D557/$D$550*100</f>
        <v>0</v>
      </c>
      <c r="F557" s="53">
        <v>0</v>
      </c>
      <c r="G557" s="53">
        <f>F557/$F$550*100</f>
        <v>0</v>
      </c>
      <c r="H557" s="356"/>
    </row>
    <row r="558" spans="1:8" ht="19.5" customHeight="1">
      <c r="A558" s="439"/>
      <c r="B558" s="492"/>
      <c r="C558" s="8" t="s">
        <v>21</v>
      </c>
      <c r="D558" s="53">
        <v>0</v>
      </c>
      <c r="E558" s="53">
        <f>D558/$D$544*100</f>
        <v>0</v>
      </c>
      <c r="F558" s="53">
        <v>63.692</v>
      </c>
      <c r="G558" s="53">
        <f>F558/$F$556*100</f>
        <v>100</v>
      </c>
      <c r="H558" s="356"/>
    </row>
    <row r="559" spans="1:8" ht="20.25" customHeight="1">
      <c r="A559" s="439"/>
      <c r="B559" s="492"/>
      <c r="C559" s="8" t="s">
        <v>68</v>
      </c>
      <c r="D559" s="53">
        <v>0</v>
      </c>
      <c r="E559" s="53">
        <f>D559/$D$544*100</f>
        <v>0</v>
      </c>
      <c r="F559" s="53">
        <v>0</v>
      </c>
      <c r="G559" s="53">
        <v>0</v>
      </c>
      <c r="H559" s="356"/>
    </row>
    <row r="560" spans="1:8" ht="24" customHeight="1">
      <c r="A560" s="439"/>
      <c r="B560" s="492"/>
      <c r="C560" s="8" t="s">
        <v>69</v>
      </c>
      <c r="D560" s="53">
        <v>0</v>
      </c>
      <c r="E560" s="53">
        <f>D560/$D$544*100</f>
        <v>0</v>
      </c>
      <c r="F560" s="53">
        <v>0</v>
      </c>
      <c r="G560" s="53">
        <v>0</v>
      </c>
      <c r="H560" s="356"/>
    </row>
    <row r="561" spans="1:8" ht="22.5" customHeight="1">
      <c r="A561" s="439"/>
      <c r="B561" s="492"/>
      <c r="C561" s="8" t="s">
        <v>70</v>
      </c>
      <c r="D561" s="53">
        <v>0</v>
      </c>
      <c r="E561" s="53">
        <f>D561/$D$544*100</f>
        <v>0</v>
      </c>
      <c r="F561" s="53">
        <v>0</v>
      </c>
      <c r="G561" s="53">
        <v>0</v>
      </c>
      <c r="H561" s="356"/>
    </row>
    <row r="562" spans="1:8" ht="15.75">
      <c r="A562" s="439" t="s">
        <v>460</v>
      </c>
      <c r="B562" s="495" t="s">
        <v>122</v>
      </c>
      <c r="C562" s="141" t="s">
        <v>618</v>
      </c>
      <c r="D562" s="345">
        <f>SUM(D563:D567,)</f>
        <v>2360</v>
      </c>
      <c r="E562" s="345">
        <f>SUM(E563:E567,)</f>
        <v>100</v>
      </c>
      <c r="F562" s="345">
        <f>SUM(F563:F567,)</f>
        <v>2980</v>
      </c>
      <c r="G562" s="345">
        <f>SUM(G563:G567,)</f>
        <v>100</v>
      </c>
      <c r="H562" s="356">
        <f>F562/D562*100-100</f>
        <v>26.271186440677965</v>
      </c>
    </row>
    <row r="563" spans="1:8" ht="15.75">
      <c r="A563" s="439"/>
      <c r="B563" s="495"/>
      <c r="C563" s="141" t="s">
        <v>67</v>
      </c>
      <c r="D563" s="345">
        <v>2360</v>
      </c>
      <c r="E563" s="345">
        <f>D563/$D$562*100</f>
        <v>100</v>
      </c>
      <c r="F563" s="345">
        <v>1980</v>
      </c>
      <c r="G563" s="345">
        <f>F563/$F$562*100</f>
        <v>66.44295302013423</v>
      </c>
      <c r="H563" s="356">
        <f>F563/D563*100-100</f>
        <v>-16.101694915254242</v>
      </c>
    </row>
    <row r="564" spans="1:8" ht="15.75">
      <c r="A564" s="439"/>
      <c r="B564" s="495"/>
      <c r="C564" s="141" t="s">
        <v>21</v>
      </c>
      <c r="D564" s="345">
        <v>0</v>
      </c>
      <c r="E564" s="345">
        <f>D564/$D$562*100</f>
        <v>0</v>
      </c>
      <c r="F564" s="345">
        <v>500</v>
      </c>
      <c r="G564" s="345">
        <f>F564/$F$562*100</f>
        <v>16.778523489932887</v>
      </c>
      <c r="H564" s="356"/>
    </row>
    <row r="565" spans="1:8" ht="15.75">
      <c r="A565" s="439"/>
      <c r="B565" s="495"/>
      <c r="C565" s="141" t="s">
        <v>68</v>
      </c>
      <c r="D565" s="345">
        <v>0</v>
      </c>
      <c r="E565" s="345">
        <f>D565/$D$562*100</f>
        <v>0</v>
      </c>
      <c r="F565" s="345">
        <v>500</v>
      </c>
      <c r="G565" s="345">
        <f>F565/$F$562*100</f>
        <v>16.778523489932887</v>
      </c>
      <c r="H565" s="356"/>
    </row>
    <row r="566" spans="1:8" ht="15.75">
      <c r="A566" s="439"/>
      <c r="B566" s="495"/>
      <c r="C566" s="141" t="s">
        <v>69</v>
      </c>
      <c r="D566" s="345">
        <v>0</v>
      </c>
      <c r="E566" s="345">
        <f>D566/$D$562*100</f>
        <v>0</v>
      </c>
      <c r="F566" s="345">
        <v>0</v>
      </c>
      <c r="G566" s="345">
        <f>F566/$F$562*100</f>
        <v>0</v>
      </c>
      <c r="H566" s="356"/>
    </row>
    <row r="567" spans="1:8" ht="15.75">
      <c r="A567" s="439"/>
      <c r="B567" s="495"/>
      <c r="C567" s="141" t="s">
        <v>70</v>
      </c>
      <c r="D567" s="345">
        <v>0</v>
      </c>
      <c r="E567" s="345">
        <f>D567/$D$562*100</f>
        <v>0</v>
      </c>
      <c r="F567" s="345">
        <v>0</v>
      </c>
      <c r="G567" s="345">
        <f>F567/$F$562*100</f>
        <v>0</v>
      </c>
      <c r="H567" s="356"/>
    </row>
    <row r="568" spans="1:8" ht="23.25" customHeight="1">
      <c r="A568" s="439">
        <v>1</v>
      </c>
      <c r="B568" s="492" t="s">
        <v>124</v>
      </c>
      <c r="C568" s="7" t="s">
        <v>618</v>
      </c>
      <c r="D568" s="53">
        <f>SUM(D569:D573,)</f>
        <v>2360</v>
      </c>
      <c r="E568" s="53">
        <f>SUM(E569:E573,)</f>
        <v>100</v>
      </c>
      <c r="F568" s="53">
        <f>SUM(F569:F573,)</f>
        <v>1980</v>
      </c>
      <c r="G568" s="53">
        <f>SUM(G569:G573,)</f>
        <v>100</v>
      </c>
      <c r="H568" s="356">
        <f>F568/D568*100-100</f>
        <v>-16.101694915254242</v>
      </c>
    </row>
    <row r="569" spans="1:8" ht="23.25" customHeight="1">
      <c r="A569" s="439"/>
      <c r="B569" s="492"/>
      <c r="C569" s="8" t="s">
        <v>67</v>
      </c>
      <c r="D569" s="53">
        <v>2360</v>
      </c>
      <c r="E569" s="53">
        <f>D569/$D$568*100</f>
        <v>100</v>
      </c>
      <c r="F569" s="53">
        <v>1980</v>
      </c>
      <c r="G569" s="53">
        <f>F569/$F$568*100</f>
        <v>100</v>
      </c>
      <c r="H569" s="356">
        <f>F569/D569*100-100</f>
        <v>-16.101694915254242</v>
      </c>
    </row>
    <row r="570" spans="1:8" ht="23.25" customHeight="1">
      <c r="A570" s="439"/>
      <c r="B570" s="492"/>
      <c r="C570" s="8" t="s">
        <v>21</v>
      </c>
      <c r="D570" s="53">
        <v>0</v>
      </c>
      <c r="E570" s="53">
        <f>D570/$D$568*100</f>
        <v>0</v>
      </c>
      <c r="F570" s="53">
        <v>0</v>
      </c>
      <c r="G570" s="53">
        <f>F570/$F$568*100</f>
        <v>0</v>
      </c>
      <c r="H570" s="356"/>
    </row>
    <row r="571" spans="1:8" ht="23.25" customHeight="1">
      <c r="A571" s="439"/>
      <c r="B571" s="492"/>
      <c r="C571" s="8" t="s">
        <v>68</v>
      </c>
      <c r="D571" s="53">
        <v>0</v>
      </c>
      <c r="E571" s="53">
        <f>D571/$D$568*100</f>
        <v>0</v>
      </c>
      <c r="F571" s="53">
        <v>0</v>
      </c>
      <c r="G571" s="53">
        <f>F571/$F$568*100</f>
        <v>0</v>
      </c>
      <c r="H571" s="356"/>
    </row>
    <row r="572" spans="1:8" ht="15.75">
      <c r="A572" s="439"/>
      <c r="B572" s="492"/>
      <c r="C572" s="8" t="s">
        <v>69</v>
      </c>
      <c r="D572" s="53">
        <v>0</v>
      </c>
      <c r="E572" s="53">
        <f>D572/$D$568*100</f>
        <v>0</v>
      </c>
      <c r="F572" s="53">
        <v>0</v>
      </c>
      <c r="G572" s="53">
        <f>F572/$F$568*100</f>
        <v>0</v>
      </c>
      <c r="H572" s="356"/>
    </row>
    <row r="573" spans="1:8" ht="15.75">
      <c r="A573" s="439"/>
      <c r="B573" s="492"/>
      <c r="C573" s="8" t="s">
        <v>70</v>
      </c>
      <c r="D573" s="53">
        <v>0</v>
      </c>
      <c r="E573" s="53">
        <f>D573/$D$568*100</f>
        <v>0</v>
      </c>
      <c r="F573" s="53">
        <v>0</v>
      </c>
      <c r="G573" s="53">
        <f>F573/$F$568*100</f>
        <v>0</v>
      </c>
      <c r="H573" s="356"/>
    </row>
    <row r="574" spans="1:8" ht="15.75">
      <c r="A574" s="439">
        <v>2</v>
      </c>
      <c r="B574" s="492" t="s">
        <v>1621</v>
      </c>
      <c r="C574" s="7" t="s">
        <v>618</v>
      </c>
      <c r="D574" s="53">
        <f>SUM(D575:D579,)</f>
        <v>0</v>
      </c>
      <c r="E574" s="53">
        <f>SUM(E575:E579,)</f>
        <v>0</v>
      </c>
      <c r="F574" s="53">
        <f>SUM(F575:F579,)</f>
        <v>500</v>
      </c>
      <c r="G574" s="53">
        <f>SUM(G575:G579,)</f>
        <v>100</v>
      </c>
      <c r="H574" s="356"/>
    </row>
    <row r="575" spans="1:8" ht="15.75">
      <c r="A575" s="439"/>
      <c r="B575" s="492"/>
      <c r="C575" s="8" t="s">
        <v>67</v>
      </c>
      <c r="D575" s="53">
        <v>0</v>
      </c>
      <c r="E575" s="53">
        <f>D575/$D$568*100</f>
        <v>0</v>
      </c>
      <c r="F575" s="53">
        <v>0</v>
      </c>
      <c r="G575" s="53">
        <f>F575/$F$568*100</f>
        <v>0</v>
      </c>
      <c r="H575" s="356"/>
    </row>
    <row r="576" spans="1:8" ht="15.75">
      <c r="A576" s="439"/>
      <c r="B576" s="492"/>
      <c r="C576" s="8" t="s">
        <v>21</v>
      </c>
      <c r="D576" s="53">
        <v>0</v>
      </c>
      <c r="E576" s="53">
        <f>D576/$D$568*100</f>
        <v>0</v>
      </c>
      <c r="F576" s="53">
        <v>0</v>
      </c>
      <c r="G576" s="53">
        <f>F576/$F$568*100</f>
        <v>0</v>
      </c>
      <c r="H576" s="356"/>
    </row>
    <row r="577" spans="1:8" ht="15.75">
      <c r="A577" s="439"/>
      <c r="B577" s="492"/>
      <c r="C577" s="8" t="s">
        <v>68</v>
      </c>
      <c r="D577" s="53">
        <v>0</v>
      </c>
      <c r="E577" s="53">
        <f>D577/$D$568*100</f>
        <v>0</v>
      </c>
      <c r="F577" s="53">
        <v>500</v>
      </c>
      <c r="G577" s="53">
        <f>F577/$F$574*100</f>
        <v>100</v>
      </c>
      <c r="H577" s="356"/>
    </row>
    <row r="578" spans="1:8" ht="15.75">
      <c r="A578" s="439"/>
      <c r="B578" s="492"/>
      <c r="C578" s="8" t="s">
        <v>69</v>
      </c>
      <c r="D578" s="53">
        <v>0</v>
      </c>
      <c r="E578" s="53">
        <f>D578/$D$568*100</f>
        <v>0</v>
      </c>
      <c r="F578" s="53">
        <v>0</v>
      </c>
      <c r="G578" s="53">
        <f>F578/$F$568*100</f>
        <v>0</v>
      </c>
      <c r="H578" s="356"/>
    </row>
    <row r="579" spans="1:8" ht="15.75">
      <c r="A579" s="439"/>
      <c r="B579" s="492"/>
      <c r="C579" s="8" t="s">
        <v>70</v>
      </c>
      <c r="D579" s="53">
        <v>0</v>
      </c>
      <c r="E579" s="53">
        <f>D579/$D$568*100</f>
        <v>0</v>
      </c>
      <c r="F579" s="53">
        <v>0</v>
      </c>
      <c r="G579" s="53">
        <f>F579/$F$568*100</f>
        <v>0</v>
      </c>
      <c r="H579" s="356"/>
    </row>
    <row r="580" spans="1:8" ht="15.75">
      <c r="A580" s="439" t="s">
        <v>461</v>
      </c>
      <c r="B580" s="495" t="s">
        <v>126</v>
      </c>
      <c r="C580" s="141" t="s">
        <v>618</v>
      </c>
      <c r="D580" s="345">
        <f>SUM(D581:D585,)</f>
        <v>5628</v>
      </c>
      <c r="E580" s="345">
        <f>SUM(E581:E585,)</f>
        <v>100</v>
      </c>
      <c r="F580" s="345">
        <f>SUM(F581:F585,)</f>
        <v>5805.92</v>
      </c>
      <c r="G580" s="345">
        <f>SUM(G581:G585,)</f>
        <v>100</v>
      </c>
      <c r="H580" s="356">
        <f>F580/D580*100-100</f>
        <v>3.161336176261557</v>
      </c>
    </row>
    <row r="581" spans="1:8" ht="15.75">
      <c r="A581" s="439"/>
      <c r="B581" s="495"/>
      <c r="C581" s="141" t="s">
        <v>67</v>
      </c>
      <c r="D581" s="345">
        <v>0</v>
      </c>
      <c r="E581" s="345">
        <f>D581/$D$580*100</f>
        <v>0</v>
      </c>
      <c r="F581" s="345">
        <v>0</v>
      </c>
      <c r="G581" s="345">
        <f>F581/$F$580*100</f>
        <v>0</v>
      </c>
      <c r="H581" s="356"/>
    </row>
    <row r="582" spans="1:8" ht="15.75">
      <c r="A582" s="439"/>
      <c r="B582" s="495"/>
      <c r="C582" s="141" t="s">
        <v>21</v>
      </c>
      <c r="D582" s="345">
        <v>0</v>
      </c>
      <c r="E582" s="345">
        <f>D582/$D$580*100</f>
        <v>0</v>
      </c>
      <c r="F582" s="345">
        <v>0</v>
      </c>
      <c r="G582" s="345">
        <f>F582/$F$580*100</f>
        <v>0</v>
      </c>
      <c r="H582" s="356"/>
    </row>
    <row r="583" spans="1:8" ht="15.75">
      <c r="A583" s="439"/>
      <c r="B583" s="495"/>
      <c r="C583" s="141" t="s">
        <v>68</v>
      </c>
      <c r="D583" s="345">
        <v>5628</v>
      </c>
      <c r="E583" s="345">
        <f>D583/$D$580*100</f>
        <v>100</v>
      </c>
      <c r="F583" s="345">
        <v>5805.92</v>
      </c>
      <c r="G583" s="345">
        <f>F583/$F$580*100</f>
        <v>100</v>
      </c>
      <c r="H583" s="356">
        <f>F583/D583*100-100</f>
        <v>3.161336176261557</v>
      </c>
    </row>
    <row r="584" spans="1:8" ht="15.75">
      <c r="A584" s="439"/>
      <c r="B584" s="495"/>
      <c r="C584" s="141" t="s">
        <v>69</v>
      </c>
      <c r="D584" s="345">
        <v>0</v>
      </c>
      <c r="E584" s="345">
        <f>D584/$D$580*100</f>
        <v>0</v>
      </c>
      <c r="F584" s="345">
        <v>0</v>
      </c>
      <c r="G584" s="345">
        <f>F584/$F$580*100</f>
        <v>0</v>
      </c>
      <c r="H584" s="356"/>
    </row>
    <row r="585" spans="1:8" ht="15.75">
      <c r="A585" s="439"/>
      <c r="B585" s="495"/>
      <c r="C585" s="141" t="s">
        <v>70</v>
      </c>
      <c r="D585" s="345">
        <v>0</v>
      </c>
      <c r="E585" s="345">
        <f>D585/$D$580*100</f>
        <v>0</v>
      </c>
      <c r="F585" s="345">
        <v>0</v>
      </c>
      <c r="G585" s="345">
        <f>F585/$F$580*100</f>
        <v>0</v>
      </c>
      <c r="H585" s="356"/>
    </row>
    <row r="586" spans="1:8" ht="15.75">
      <c r="A586" s="439">
        <v>1</v>
      </c>
      <c r="B586" s="492" t="s">
        <v>1622</v>
      </c>
      <c r="C586" s="7" t="s">
        <v>618</v>
      </c>
      <c r="D586" s="53">
        <f>SUM(D587:D591,)</f>
        <v>3628</v>
      </c>
      <c r="E586" s="53">
        <f>SUM(E587:E591,)</f>
        <v>100</v>
      </c>
      <c r="F586" s="53">
        <f>SUM(F587:F591,)</f>
        <v>3628</v>
      </c>
      <c r="G586" s="53">
        <f>SUM(G587:G591,)</f>
        <v>100</v>
      </c>
      <c r="H586" s="356">
        <f>F586/D586*100-100</f>
        <v>0</v>
      </c>
    </row>
    <row r="587" spans="1:8" ht="15.75">
      <c r="A587" s="439"/>
      <c r="B587" s="492"/>
      <c r="C587" s="8" t="s">
        <v>67</v>
      </c>
      <c r="D587" s="53">
        <v>0</v>
      </c>
      <c r="E587" s="53">
        <f>D587/$D$586*100</f>
        <v>0</v>
      </c>
      <c r="F587" s="53">
        <v>0</v>
      </c>
      <c r="G587" s="53">
        <f>F587/$F$586*100</f>
        <v>0</v>
      </c>
      <c r="H587" s="356"/>
    </row>
    <row r="588" spans="1:8" ht="15.75">
      <c r="A588" s="439"/>
      <c r="B588" s="492"/>
      <c r="C588" s="8" t="s">
        <v>21</v>
      </c>
      <c r="D588" s="53">
        <v>0</v>
      </c>
      <c r="E588" s="53">
        <f>D588/$D$586*100</f>
        <v>0</v>
      </c>
      <c r="F588" s="53">
        <v>0</v>
      </c>
      <c r="G588" s="53">
        <f>F588/$F$586*100</f>
        <v>0</v>
      </c>
      <c r="H588" s="356"/>
    </row>
    <row r="589" spans="1:8" ht="15.75">
      <c r="A589" s="439"/>
      <c r="B589" s="492"/>
      <c r="C589" s="8" t="s">
        <v>68</v>
      </c>
      <c r="D589" s="53">
        <v>3628</v>
      </c>
      <c r="E589" s="53">
        <f>D589/$D$586*100</f>
        <v>100</v>
      </c>
      <c r="F589" s="53">
        <v>3628</v>
      </c>
      <c r="G589" s="53">
        <f>F589/$F$586*100</f>
        <v>100</v>
      </c>
      <c r="H589" s="356">
        <f>F589/D589*100-100</f>
        <v>0</v>
      </c>
    </row>
    <row r="590" spans="1:8" ht="15.75">
      <c r="A590" s="439"/>
      <c r="B590" s="492"/>
      <c r="C590" s="8" t="s">
        <v>69</v>
      </c>
      <c r="D590" s="53">
        <v>0</v>
      </c>
      <c r="E590" s="53">
        <f>D590/$D$586*100</f>
        <v>0</v>
      </c>
      <c r="F590" s="53">
        <v>0</v>
      </c>
      <c r="G590" s="53">
        <v>0</v>
      </c>
      <c r="H590" s="356"/>
    </row>
    <row r="591" spans="1:8" ht="15.75">
      <c r="A591" s="439"/>
      <c r="B591" s="492"/>
      <c r="C591" s="8" t="s">
        <v>70</v>
      </c>
      <c r="D591" s="53">
        <v>0</v>
      </c>
      <c r="E591" s="53">
        <f>D591/$D$586*100</f>
        <v>0</v>
      </c>
      <c r="F591" s="53">
        <v>0</v>
      </c>
      <c r="G591" s="53">
        <v>0</v>
      </c>
      <c r="H591" s="356"/>
    </row>
    <row r="592" spans="1:8" ht="15.75">
      <c r="A592" s="526" t="s">
        <v>53</v>
      </c>
      <c r="B592" s="527" t="s">
        <v>1543</v>
      </c>
      <c r="C592" s="176" t="s">
        <v>618</v>
      </c>
      <c r="D592" s="355">
        <f>D593+D594+D595+D596</f>
        <v>637076.2</v>
      </c>
      <c r="E592" s="355">
        <f>E593+E594+E595+E596</f>
        <v>100</v>
      </c>
      <c r="F592" s="355">
        <f>F593+F594+F595+F596</f>
        <v>578263.7000000001</v>
      </c>
      <c r="G592" s="355">
        <f>G593+G594+G595+G596</f>
        <v>99.99999999999997</v>
      </c>
      <c r="H592" s="355">
        <f>F592/D592*100-100</f>
        <v>-9.231627237055775</v>
      </c>
    </row>
    <row r="593" spans="1:8" ht="15.75">
      <c r="A593" s="526"/>
      <c r="B593" s="527"/>
      <c r="C593" s="176" t="s">
        <v>67</v>
      </c>
      <c r="D593" s="355">
        <f>D598+D788+D808+D833+D853</f>
        <v>40033</v>
      </c>
      <c r="E593" s="355">
        <f>D593/D592*100</f>
        <v>6.283863688519522</v>
      </c>
      <c r="F593" s="355">
        <f>F598+F788+F808+F833+F853</f>
        <v>38201.08</v>
      </c>
      <c r="G593" s="355">
        <f>F593/F592*100</f>
        <v>6.606169469050192</v>
      </c>
      <c r="H593" s="355">
        <f aca="true" t="shared" si="5" ref="H593:H654">F593/D593*100-100</f>
        <v>-4.57602477955686</v>
      </c>
    </row>
    <row r="594" spans="1:8" ht="15.75">
      <c r="A594" s="526"/>
      <c r="B594" s="527"/>
      <c r="C594" s="176" t="s">
        <v>68</v>
      </c>
      <c r="D594" s="355">
        <f aca="true" t="shared" si="6" ref="D594:F596">D599+D779+D789+D809+D834+D854</f>
        <v>391075.2</v>
      </c>
      <c r="E594" s="355">
        <f>D594/D592*100</f>
        <v>61.385937820310986</v>
      </c>
      <c r="F594" s="355">
        <f t="shared" si="6"/>
        <v>356263.56000000006</v>
      </c>
      <c r="G594" s="355">
        <f>F594/F592*100</f>
        <v>61.60918625879508</v>
      </c>
      <c r="H594" s="355">
        <f t="shared" si="5"/>
        <v>-8.901520730539787</v>
      </c>
    </row>
    <row r="595" spans="1:8" ht="15.75">
      <c r="A595" s="526"/>
      <c r="B595" s="527"/>
      <c r="C595" s="176" t="s">
        <v>21</v>
      </c>
      <c r="D595" s="355">
        <f t="shared" si="6"/>
        <v>193958</v>
      </c>
      <c r="E595" s="355">
        <f>D595/D592*100</f>
        <v>30.44502368790421</v>
      </c>
      <c r="F595" s="355">
        <f t="shared" si="6"/>
        <v>169053.13999999998</v>
      </c>
      <c r="G595" s="355">
        <f>F595/F592*100</f>
        <v>29.234610438109804</v>
      </c>
      <c r="H595" s="355">
        <f t="shared" si="5"/>
        <v>-12.840336567710537</v>
      </c>
    </row>
    <row r="596" spans="1:8" ht="15.75">
      <c r="A596" s="526"/>
      <c r="B596" s="527"/>
      <c r="C596" s="176" t="s">
        <v>70</v>
      </c>
      <c r="D596" s="355">
        <f t="shared" si="6"/>
        <v>12010</v>
      </c>
      <c r="E596" s="355">
        <f>D596/D592*100</f>
        <v>1.8851748032652924</v>
      </c>
      <c r="F596" s="355">
        <f t="shared" si="6"/>
        <v>14745.92</v>
      </c>
      <c r="G596" s="355">
        <f>F596/F592*100</f>
        <v>2.550033834044917</v>
      </c>
      <c r="H596" s="355">
        <f t="shared" si="5"/>
        <v>22.780349708576182</v>
      </c>
    </row>
    <row r="597" spans="1:8" ht="15.75">
      <c r="A597" s="525" t="s">
        <v>131</v>
      </c>
      <c r="B597" s="517" t="s">
        <v>1623</v>
      </c>
      <c r="C597" s="359" t="s">
        <v>618</v>
      </c>
      <c r="D597" s="356">
        <f>D598+D599+D600+D601</f>
        <v>445777</v>
      </c>
      <c r="E597" s="356">
        <f>E598+E599+E600+E601</f>
        <v>100</v>
      </c>
      <c r="F597" s="356">
        <f>F598+F599+F600+F601</f>
        <v>384338.82</v>
      </c>
      <c r="G597" s="356">
        <f>G598+G599+G600+G601</f>
        <v>100</v>
      </c>
      <c r="H597" s="356">
        <f t="shared" si="5"/>
        <v>-13.782267815522104</v>
      </c>
    </row>
    <row r="598" spans="1:8" ht="15.75">
      <c r="A598" s="525"/>
      <c r="B598" s="517"/>
      <c r="C598" s="359" t="s">
        <v>67</v>
      </c>
      <c r="D598" s="356">
        <f>D603+D608+D613+D618+D623+D628+D633+D638+D643+D648+D653+D658+D668+D673+D678+D683+D688+D693+D698+D703+D708+D713+D723+D728+D733+D738+D743+D748+D753+D763+D768+D773</f>
        <v>34631</v>
      </c>
      <c r="E598" s="356">
        <f>D598/D597*100</f>
        <v>7.768682547551803</v>
      </c>
      <c r="F598" s="356">
        <f>F603+F608+F613+F618+F623+F628+F633+F638+F643+F648+F653+F658+F668+F673+F678+F683+F688+F693+F698+F703+F708+F713+F723+F728+F733+F738+F743+F748+F753+F763+F768+F773</f>
        <v>33567.47</v>
      </c>
      <c r="G598" s="356">
        <f>F598/F597*100</f>
        <v>8.733822412214307</v>
      </c>
      <c r="H598" s="356">
        <f t="shared" si="5"/>
        <v>-3.071034622159331</v>
      </c>
    </row>
    <row r="599" spans="1:8" ht="15.75">
      <c r="A599" s="525"/>
      <c r="B599" s="517"/>
      <c r="C599" s="359" t="s">
        <v>68</v>
      </c>
      <c r="D599" s="356">
        <f>D604+D609+D614+D619+D624+D629+D634+D639+D644+D649+D654+D659+D664+D669+D674+D679+D684+D689+D694+D699+D704+D709+D714+D719+D724+D729+D734+D739+D744+D749+D754+D759+D764+D769+D774</f>
        <v>219751</v>
      </c>
      <c r="E599" s="356">
        <f>D599/D597*100</f>
        <v>49.29617275005216</v>
      </c>
      <c r="F599" s="356">
        <f>F604+F609+F614+F619+F624+F629+F634+F639+F644+F649+F654+F659+F664+F669+F674+F679+F684+F689+F694+F699+F704+F709+F714+F719+F724+F729+F734+F739+F744+F749+F754+F759+F764+F769+F774</f>
        <v>195307.84000000003</v>
      </c>
      <c r="G599" s="356">
        <f>F599/F597*100</f>
        <v>50.81657897581099</v>
      </c>
      <c r="H599" s="356">
        <f t="shared" si="5"/>
        <v>-11.123116618354402</v>
      </c>
    </row>
    <row r="600" spans="1:8" ht="15.75">
      <c r="A600" s="525"/>
      <c r="B600" s="517"/>
      <c r="C600" s="359" t="s">
        <v>21</v>
      </c>
      <c r="D600" s="356">
        <f>D605+D610+D615+D620+D625+D630+D635+D640+D645+D650+D655+D660+D665+D670+D675+D680+D685+D690+D695+D700+D705+D710+D715+D720+D725+D730+D735+D740+D745+D750+D755+D760+D765+D770+D775</f>
        <v>191395</v>
      </c>
      <c r="E600" s="356">
        <f>D600/D597*100</f>
        <v>42.93514470239604</v>
      </c>
      <c r="F600" s="356">
        <f>F605+F610+F615+F620+F625+F630+F635+F640+F645+F650+F655+F660+F665+F670+F675+F680+F685+F690+F695+F700+F705+F710+F715+F720+F725+F730+F735+F740+F745+F750+F755+F760+F765+F770+F775</f>
        <v>155463.50999999998</v>
      </c>
      <c r="G600" s="356">
        <f>F600/F597*100</f>
        <v>40.44959861197471</v>
      </c>
      <c r="H600" s="356">
        <f t="shared" si="5"/>
        <v>-18.773473706209685</v>
      </c>
    </row>
    <row r="601" spans="1:8" ht="15.75">
      <c r="A601" s="525"/>
      <c r="B601" s="517"/>
      <c r="C601" s="359" t="s">
        <v>70</v>
      </c>
      <c r="D601" s="356">
        <f>D606+D611+D616+D621+D626+D631+D636+D641+D646+D651+D656+D661+D666+D671+D676+D681+D686+D691+D696+D701+D706+D711+D716+D721+D726+D731+D736+D741++D746+D751+D756+D761+D766+D771+D776</f>
        <v>0</v>
      </c>
      <c r="E601" s="356">
        <f>D601/D597*100</f>
        <v>0</v>
      </c>
      <c r="F601" s="356">
        <f>F606+F611+F616+F621+F626+F631+F636+F641+F646+F651+F656+F661+F666+F671+F676+F681+F686+F691+F696+F701+F706+F711+F716+F721+F726+F731+F736+F741++F746+F751+F756+F761+F766+F771+F776</f>
        <v>0</v>
      </c>
      <c r="G601" s="356">
        <f>F601/F597*100</f>
        <v>0</v>
      </c>
      <c r="H601" s="360" t="e">
        <f t="shared" si="5"/>
        <v>#DIV/0!</v>
      </c>
    </row>
    <row r="602" spans="1:8" ht="15.75">
      <c r="A602" s="421">
        <v>1</v>
      </c>
      <c r="B602" s="516" t="s">
        <v>1624</v>
      </c>
      <c r="C602" s="7" t="s">
        <v>618</v>
      </c>
      <c r="D602" s="53">
        <f>D603+D604+D605+D606</f>
        <v>137946</v>
      </c>
      <c r="E602" s="347">
        <f>E603+E604+E605+E606</f>
        <v>100</v>
      </c>
      <c r="F602" s="347">
        <f>F603+F604+F605+F606</f>
        <v>86445.6</v>
      </c>
      <c r="G602" s="347">
        <f>G603+G604+G605+G606</f>
        <v>100</v>
      </c>
      <c r="H602" s="356">
        <f t="shared" si="5"/>
        <v>-37.3337392892871</v>
      </c>
    </row>
    <row r="603" spans="1:8" ht="15.75">
      <c r="A603" s="421"/>
      <c r="B603" s="516"/>
      <c r="C603" s="8" t="s">
        <v>67</v>
      </c>
      <c r="D603" s="53">
        <v>0</v>
      </c>
      <c r="E603" s="347">
        <f>D603/D602*100</f>
        <v>0</v>
      </c>
      <c r="F603" s="53">
        <v>0</v>
      </c>
      <c r="G603" s="347">
        <f>F603/F602*100</f>
        <v>0</v>
      </c>
      <c r="H603" s="360" t="e">
        <f t="shared" si="5"/>
        <v>#DIV/0!</v>
      </c>
    </row>
    <row r="604" spans="1:8" ht="15.75">
      <c r="A604" s="421"/>
      <c r="B604" s="516"/>
      <c r="C604" s="10" t="s">
        <v>68</v>
      </c>
      <c r="D604" s="333">
        <v>0</v>
      </c>
      <c r="E604" s="347">
        <f>D604/D602*100</f>
        <v>0</v>
      </c>
      <c r="F604" s="333">
        <v>0</v>
      </c>
      <c r="G604" s="347">
        <f>F604/F602*100</f>
        <v>0</v>
      </c>
      <c r="H604" s="360" t="e">
        <f t="shared" si="5"/>
        <v>#DIV/0!</v>
      </c>
    </row>
    <row r="605" spans="1:8" ht="15.75">
      <c r="A605" s="421"/>
      <c r="B605" s="516"/>
      <c r="C605" s="10" t="s">
        <v>21</v>
      </c>
      <c r="D605" s="333">
        <v>137946</v>
      </c>
      <c r="E605" s="347">
        <f>D605/D602*100</f>
        <v>100</v>
      </c>
      <c r="F605" s="347">
        <v>86445.6</v>
      </c>
      <c r="G605" s="347">
        <f>F605/F602*100</f>
        <v>100</v>
      </c>
      <c r="H605" s="356">
        <f t="shared" si="5"/>
        <v>-37.3337392892871</v>
      </c>
    </row>
    <row r="606" spans="1:8" ht="15.75">
      <c r="A606" s="421"/>
      <c r="B606" s="516"/>
      <c r="C606" s="10" t="s">
        <v>70</v>
      </c>
      <c r="D606" s="333">
        <v>0</v>
      </c>
      <c r="E606" s="347">
        <f>D606/D602*100</f>
        <v>0</v>
      </c>
      <c r="F606" s="333">
        <v>0</v>
      </c>
      <c r="G606" s="347">
        <f>F606/F602*100</f>
        <v>0</v>
      </c>
      <c r="H606" s="360" t="e">
        <f t="shared" si="5"/>
        <v>#DIV/0!</v>
      </c>
    </row>
    <row r="607" spans="1:8" ht="15.75">
      <c r="A607" s="421">
        <v>2</v>
      </c>
      <c r="B607" s="516" t="s">
        <v>1625</v>
      </c>
      <c r="C607" s="7" t="s">
        <v>618</v>
      </c>
      <c r="D607" s="333">
        <f>D608+D609+D610+D611</f>
        <v>55887</v>
      </c>
      <c r="E607" s="347">
        <f>E608+E609+E610+E611</f>
        <v>100</v>
      </c>
      <c r="F607" s="347">
        <f>F608+F609+F610+F611</f>
        <v>47503.2</v>
      </c>
      <c r="G607" s="347">
        <f>G608+G609+G610+G611</f>
        <v>100</v>
      </c>
      <c r="H607" s="356">
        <f t="shared" si="5"/>
        <v>-15.00134199366579</v>
      </c>
    </row>
    <row r="608" spans="1:8" ht="15.75">
      <c r="A608" s="421"/>
      <c r="B608" s="516"/>
      <c r="C608" s="10" t="s">
        <v>67</v>
      </c>
      <c r="D608" s="333">
        <v>0</v>
      </c>
      <c r="E608" s="347">
        <f>D608/D607*100</f>
        <v>0</v>
      </c>
      <c r="F608" s="333">
        <v>0</v>
      </c>
      <c r="G608" s="347">
        <f>F608/F607*100</f>
        <v>0</v>
      </c>
      <c r="H608" s="360" t="e">
        <f t="shared" si="5"/>
        <v>#DIV/0!</v>
      </c>
    </row>
    <row r="609" spans="1:8" ht="15.75">
      <c r="A609" s="421"/>
      <c r="B609" s="516"/>
      <c r="C609" s="10" t="s">
        <v>68</v>
      </c>
      <c r="D609" s="333">
        <v>55887</v>
      </c>
      <c r="E609" s="347">
        <f>D609/D607*100</f>
        <v>100</v>
      </c>
      <c r="F609" s="347">
        <v>47503.2</v>
      </c>
      <c r="G609" s="347">
        <f>F609/F607*100</f>
        <v>100</v>
      </c>
      <c r="H609" s="356">
        <f t="shared" si="5"/>
        <v>-15.00134199366579</v>
      </c>
    </row>
    <row r="610" spans="1:8" ht="15.75">
      <c r="A610" s="421"/>
      <c r="B610" s="516"/>
      <c r="C610" s="10" t="s">
        <v>21</v>
      </c>
      <c r="D610" s="333">
        <v>0</v>
      </c>
      <c r="E610" s="347">
        <f>D610/D607*100</f>
        <v>0</v>
      </c>
      <c r="F610" s="333">
        <v>0</v>
      </c>
      <c r="G610" s="347">
        <f>F610/F607*100</f>
        <v>0</v>
      </c>
      <c r="H610" s="360" t="e">
        <f t="shared" si="5"/>
        <v>#DIV/0!</v>
      </c>
    </row>
    <row r="611" spans="1:8" ht="15.75">
      <c r="A611" s="421"/>
      <c r="B611" s="516"/>
      <c r="C611" s="10" t="s">
        <v>70</v>
      </c>
      <c r="D611" s="333">
        <v>0</v>
      </c>
      <c r="E611" s="347">
        <f>D611/D607*100</f>
        <v>0</v>
      </c>
      <c r="F611" s="333">
        <v>0</v>
      </c>
      <c r="G611" s="347">
        <f>F611/F607*100</f>
        <v>0</v>
      </c>
      <c r="H611" s="360" t="e">
        <f t="shared" si="5"/>
        <v>#DIV/0!</v>
      </c>
    </row>
    <row r="612" spans="1:8" ht="24.75" customHeight="1">
      <c r="A612" s="421">
        <v>3</v>
      </c>
      <c r="B612" s="518" t="s">
        <v>1626</v>
      </c>
      <c r="C612" s="7" t="s">
        <v>618</v>
      </c>
      <c r="D612" s="333">
        <f>D613+D614+D615+D616</f>
        <v>1641</v>
      </c>
      <c r="E612" s="347">
        <f>E613+E614+E615+E616</f>
        <v>100</v>
      </c>
      <c r="F612" s="347">
        <f>F613+F614+F615+F616</f>
        <v>1372.5</v>
      </c>
      <c r="G612" s="347">
        <f>G613+G614+G615+G616</f>
        <v>100</v>
      </c>
      <c r="H612" s="356">
        <f t="shared" si="5"/>
        <v>-16.36197440585009</v>
      </c>
    </row>
    <row r="613" spans="1:8" ht="19.5" customHeight="1">
      <c r="A613" s="421"/>
      <c r="B613" s="516"/>
      <c r="C613" s="10" t="s">
        <v>67</v>
      </c>
      <c r="D613" s="333">
        <v>0</v>
      </c>
      <c r="E613" s="347">
        <f>D613/D612*100</f>
        <v>0</v>
      </c>
      <c r="F613" s="347">
        <v>0</v>
      </c>
      <c r="G613" s="347">
        <f>F613/F612*100</f>
        <v>0</v>
      </c>
      <c r="H613" s="360" t="e">
        <f t="shared" si="5"/>
        <v>#DIV/0!</v>
      </c>
    </row>
    <row r="614" spans="1:8" ht="22.5" customHeight="1">
      <c r="A614" s="421"/>
      <c r="B614" s="516"/>
      <c r="C614" s="10" t="s">
        <v>68</v>
      </c>
      <c r="D614" s="333">
        <v>1641</v>
      </c>
      <c r="E614" s="347">
        <f>D614/D612*100</f>
        <v>100</v>
      </c>
      <c r="F614" s="347">
        <v>1372.5</v>
      </c>
      <c r="G614" s="347">
        <f>F614/F612*100</f>
        <v>100</v>
      </c>
      <c r="H614" s="356">
        <f t="shared" si="5"/>
        <v>-16.36197440585009</v>
      </c>
    </row>
    <row r="615" spans="1:8" ht="22.5" customHeight="1">
      <c r="A615" s="421"/>
      <c r="B615" s="516"/>
      <c r="C615" s="10" t="s">
        <v>21</v>
      </c>
      <c r="D615" s="333">
        <v>0</v>
      </c>
      <c r="E615" s="347">
        <f>D615/D612*100</f>
        <v>0</v>
      </c>
      <c r="F615" s="347">
        <v>0</v>
      </c>
      <c r="G615" s="347">
        <f>F615/F612*100</f>
        <v>0</v>
      </c>
      <c r="H615" s="360" t="e">
        <f t="shared" si="5"/>
        <v>#DIV/0!</v>
      </c>
    </row>
    <row r="616" spans="1:8" ht="24.75" customHeight="1">
      <c r="A616" s="421"/>
      <c r="B616" s="516"/>
      <c r="C616" s="10" t="s">
        <v>70</v>
      </c>
      <c r="D616" s="333">
        <v>0</v>
      </c>
      <c r="E616" s="347">
        <f>D616/D612*100</f>
        <v>0</v>
      </c>
      <c r="F616" s="347">
        <v>0</v>
      </c>
      <c r="G616" s="347">
        <f>F616/F612*100</f>
        <v>0</v>
      </c>
      <c r="H616" s="360" t="e">
        <f t="shared" si="5"/>
        <v>#DIV/0!</v>
      </c>
    </row>
    <row r="617" spans="1:8" ht="15.75">
      <c r="A617" s="421">
        <v>4</v>
      </c>
      <c r="B617" s="516" t="s">
        <v>1627</v>
      </c>
      <c r="C617" s="7" t="s">
        <v>618</v>
      </c>
      <c r="D617" s="333">
        <f>D618+D619+D620+D621</f>
        <v>7005</v>
      </c>
      <c r="E617" s="347">
        <f>E618+E619+E620+E621</f>
        <v>100</v>
      </c>
      <c r="F617" s="347">
        <f>F618+F619+F620+F621</f>
        <v>5810.6</v>
      </c>
      <c r="G617" s="347">
        <f>G618+G619+G620+G621</f>
        <v>100</v>
      </c>
      <c r="H617" s="356">
        <f t="shared" si="5"/>
        <v>-17.050678087080655</v>
      </c>
    </row>
    <row r="618" spans="1:8" ht="15.75">
      <c r="A618" s="421"/>
      <c r="B618" s="516"/>
      <c r="C618" s="10" t="s">
        <v>67</v>
      </c>
      <c r="D618" s="333">
        <v>0</v>
      </c>
      <c r="E618" s="347">
        <f>D618/D617*100</f>
        <v>0</v>
      </c>
      <c r="F618" s="347">
        <v>0</v>
      </c>
      <c r="G618" s="347">
        <f>F618/F617*100</f>
        <v>0</v>
      </c>
      <c r="H618" s="360" t="e">
        <f t="shared" si="5"/>
        <v>#DIV/0!</v>
      </c>
    </row>
    <row r="619" spans="1:8" ht="15.75">
      <c r="A619" s="421"/>
      <c r="B619" s="516"/>
      <c r="C619" s="10" t="s">
        <v>68</v>
      </c>
      <c r="D619" s="333">
        <v>7005</v>
      </c>
      <c r="E619" s="347">
        <f>D619/D617*100</f>
        <v>100</v>
      </c>
      <c r="F619" s="347">
        <v>5810.6</v>
      </c>
      <c r="G619" s="347">
        <f>F619/F617*100</f>
        <v>100</v>
      </c>
      <c r="H619" s="356">
        <f t="shared" si="5"/>
        <v>-17.050678087080655</v>
      </c>
    </row>
    <row r="620" spans="1:8" ht="15.75">
      <c r="A620" s="421"/>
      <c r="B620" s="516"/>
      <c r="C620" s="10" t="s">
        <v>21</v>
      </c>
      <c r="D620" s="333">
        <v>0</v>
      </c>
      <c r="E620" s="347">
        <f>D620/D617*100</f>
        <v>0</v>
      </c>
      <c r="F620" s="347">
        <v>0</v>
      </c>
      <c r="G620" s="347">
        <f>F620/F617*100</f>
        <v>0</v>
      </c>
      <c r="H620" s="360" t="e">
        <f t="shared" si="5"/>
        <v>#DIV/0!</v>
      </c>
    </row>
    <row r="621" spans="1:8" ht="15.75">
      <c r="A621" s="421"/>
      <c r="B621" s="516"/>
      <c r="C621" s="10" t="s">
        <v>70</v>
      </c>
      <c r="D621" s="333">
        <v>0</v>
      </c>
      <c r="E621" s="347">
        <f>D621/D617*100</f>
        <v>0</v>
      </c>
      <c r="F621" s="347">
        <v>0</v>
      </c>
      <c r="G621" s="347">
        <f>F621/F617*100</f>
        <v>0</v>
      </c>
      <c r="H621" s="360" t="e">
        <f t="shared" si="5"/>
        <v>#DIV/0!</v>
      </c>
    </row>
    <row r="622" spans="1:8" ht="15.75">
      <c r="A622" s="421">
        <v>5</v>
      </c>
      <c r="B622" s="516" t="s">
        <v>1628</v>
      </c>
      <c r="C622" s="7" t="s">
        <v>618</v>
      </c>
      <c r="D622" s="333">
        <f>D623+D624+D625+D626</f>
        <v>4966</v>
      </c>
      <c r="E622" s="347">
        <f>E623+E624+E625+E626</f>
        <v>100</v>
      </c>
      <c r="F622" s="347">
        <f>F623+F624+F625+F626</f>
        <v>4124</v>
      </c>
      <c r="G622" s="347">
        <f>G623+G624+G625+G626</f>
        <v>100</v>
      </c>
      <c r="H622" s="356">
        <f t="shared" si="5"/>
        <v>-16.95529601288763</v>
      </c>
    </row>
    <row r="623" spans="1:8" ht="15.75">
      <c r="A623" s="421"/>
      <c r="B623" s="516"/>
      <c r="C623" s="10" t="s">
        <v>67</v>
      </c>
      <c r="D623" s="333">
        <v>0</v>
      </c>
      <c r="E623" s="347">
        <f>D623/D622*100</f>
        <v>0</v>
      </c>
      <c r="F623" s="347">
        <v>0</v>
      </c>
      <c r="G623" s="347">
        <f>F623/F622*100</f>
        <v>0</v>
      </c>
      <c r="H623" s="360" t="e">
        <f t="shared" si="5"/>
        <v>#DIV/0!</v>
      </c>
    </row>
    <row r="624" spans="1:8" ht="15.75">
      <c r="A624" s="421"/>
      <c r="B624" s="516"/>
      <c r="C624" s="10" t="s">
        <v>68</v>
      </c>
      <c r="D624" s="333">
        <v>4966</v>
      </c>
      <c r="E624" s="347">
        <f>D624/D622*100</f>
        <v>100</v>
      </c>
      <c r="F624" s="347">
        <v>4124</v>
      </c>
      <c r="G624" s="347">
        <f>F624/F622*100</f>
        <v>100</v>
      </c>
      <c r="H624" s="356">
        <f t="shared" si="5"/>
        <v>-16.95529601288763</v>
      </c>
    </row>
    <row r="625" spans="1:8" ht="15.75">
      <c r="A625" s="421"/>
      <c r="B625" s="516"/>
      <c r="C625" s="10" t="s">
        <v>21</v>
      </c>
      <c r="D625" s="333">
        <v>0</v>
      </c>
      <c r="E625" s="347">
        <f>D625/D622*100</f>
        <v>0</v>
      </c>
      <c r="F625" s="333">
        <v>0</v>
      </c>
      <c r="G625" s="347">
        <f>F625/F622*100</f>
        <v>0</v>
      </c>
      <c r="H625" s="360" t="e">
        <f t="shared" si="5"/>
        <v>#DIV/0!</v>
      </c>
    </row>
    <row r="626" spans="1:8" ht="15.75">
      <c r="A626" s="421"/>
      <c r="B626" s="516"/>
      <c r="C626" s="10" t="s">
        <v>70</v>
      </c>
      <c r="D626" s="333">
        <v>0</v>
      </c>
      <c r="E626" s="347">
        <f>D626/D622*100</f>
        <v>0</v>
      </c>
      <c r="F626" s="333">
        <v>0</v>
      </c>
      <c r="G626" s="347">
        <f>F626/F622*100</f>
        <v>0</v>
      </c>
      <c r="H626" s="360" t="e">
        <f t="shared" si="5"/>
        <v>#DIV/0!</v>
      </c>
    </row>
    <row r="627" spans="1:8" ht="15.75">
      <c r="A627" s="421">
        <v>6</v>
      </c>
      <c r="B627" s="516" t="s">
        <v>1629</v>
      </c>
      <c r="C627" s="7" t="s">
        <v>618</v>
      </c>
      <c r="D627" s="333">
        <f>D628+D629+D630+D631</f>
        <v>9616</v>
      </c>
      <c r="E627" s="347">
        <f>E628+E629+E630+E631</f>
        <v>100</v>
      </c>
      <c r="F627" s="347">
        <f>F628+F629+F630+F631</f>
        <v>6586.2</v>
      </c>
      <c r="G627" s="347">
        <f>G628+G629+G630+G631</f>
        <v>100</v>
      </c>
      <c r="H627" s="356">
        <f t="shared" si="5"/>
        <v>-31.507903494176375</v>
      </c>
    </row>
    <row r="628" spans="1:8" ht="15.75">
      <c r="A628" s="421"/>
      <c r="B628" s="516"/>
      <c r="C628" s="10" t="s">
        <v>67</v>
      </c>
      <c r="D628" s="333">
        <v>0</v>
      </c>
      <c r="E628" s="347">
        <f>D628/D627*100</f>
        <v>0</v>
      </c>
      <c r="F628" s="347">
        <v>0</v>
      </c>
      <c r="G628" s="347">
        <f>F628/F627*100</f>
        <v>0</v>
      </c>
      <c r="H628" s="360" t="e">
        <f t="shared" si="5"/>
        <v>#DIV/0!</v>
      </c>
    </row>
    <row r="629" spans="1:8" ht="15.75">
      <c r="A629" s="421"/>
      <c r="B629" s="516"/>
      <c r="C629" s="10" t="s">
        <v>68</v>
      </c>
      <c r="D629" s="333">
        <v>9616</v>
      </c>
      <c r="E629" s="347">
        <f>D629/D627*100</f>
        <v>100</v>
      </c>
      <c r="F629" s="347">
        <v>6586.2</v>
      </c>
      <c r="G629" s="347">
        <f>F629/F627*100</f>
        <v>100</v>
      </c>
      <c r="H629" s="356">
        <f t="shared" si="5"/>
        <v>-31.507903494176375</v>
      </c>
    </row>
    <row r="630" spans="1:8" ht="15.75">
      <c r="A630" s="421"/>
      <c r="B630" s="516"/>
      <c r="C630" s="10" t="s">
        <v>21</v>
      </c>
      <c r="D630" s="333">
        <v>0</v>
      </c>
      <c r="E630" s="347">
        <f>D630/D627*100</f>
        <v>0</v>
      </c>
      <c r="F630" s="333">
        <v>0</v>
      </c>
      <c r="G630" s="347">
        <f>F630/F627*100</f>
        <v>0</v>
      </c>
      <c r="H630" s="360" t="e">
        <f t="shared" si="5"/>
        <v>#DIV/0!</v>
      </c>
    </row>
    <row r="631" spans="1:8" ht="15.75">
      <c r="A631" s="421"/>
      <c r="B631" s="516"/>
      <c r="C631" s="10" t="s">
        <v>70</v>
      </c>
      <c r="D631" s="333">
        <v>0</v>
      </c>
      <c r="E631" s="347">
        <f>D631/D627*100</f>
        <v>0</v>
      </c>
      <c r="F631" s="333">
        <v>0</v>
      </c>
      <c r="G631" s="347">
        <f>F631/F627*100</f>
        <v>0</v>
      </c>
      <c r="H631" s="360" t="e">
        <f t="shared" si="5"/>
        <v>#DIV/0!</v>
      </c>
    </row>
    <row r="632" spans="1:8" ht="40.5" customHeight="1">
      <c r="A632" s="421">
        <v>7</v>
      </c>
      <c r="B632" s="516" t="s">
        <v>1630</v>
      </c>
      <c r="C632" s="7" t="s">
        <v>618</v>
      </c>
      <c r="D632" s="333">
        <f>D633+D634+D635+D636</f>
        <v>37</v>
      </c>
      <c r="E632" s="347">
        <f>E633+E634+E635+E636</f>
        <v>100</v>
      </c>
      <c r="F632" s="347">
        <f>F633+F634+F635+F636</f>
        <v>24.66</v>
      </c>
      <c r="G632" s="347">
        <f>G633+G634+G635+G636</f>
        <v>100</v>
      </c>
      <c r="H632" s="356">
        <f t="shared" si="5"/>
        <v>-33.351351351351354</v>
      </c>
    </row>
    <row r="633" spans="1:8" ht="38.25" customHeight="1">
      <c r="A633" s="421"/>
      <c r="B633" s="516"/>
      <c r="C633" s="10" t="s">
        <v>67</v>
      </c>
      <c r="D633" s="333">
        <v>0</v>
      </c>
      <c r="E633" s="347">
        <f>D633/D632*100</f>
        <v>0</v>
      </c>
      <c r="F633" s="347">
        <v>0</v>
      </c>
      <c r="G633" s="347">
        <f>F633/F632*100</f>
        <v>0</v>
      </c>
      <c r="H633" s="360" t="e">
        <f t="shared" si="5"/>
        <v>#DIV/0!</v>
      </c>
    </row>
    <row r="634" spans="1:8" ht="46.5" customHeight="1">
      <c r="A634" s="421"/>
      <c r="B634" s="516"/>
      <c r="C634" s="10" t="s">
        <v>68</v>
      </c>
      <c r="D634" s="333">
        <v>0</v>
      </c>
      <c r="E634" s="347">
        <f>D634/D632*100</f>
        <v>0</v>
      </c>
      <c r="F634" s="347">
        <v>0</v>
      </c>
      <c r="G634" s="347">
        <f>F634/F632*100</f>
        <v>0</v>
      </c>
      <c r="H634" s="360" t="e">
        <f t="shared" si="5"/>
        <v>#DIV/0!</v>
      </c>
    </row>
    <row r="635" spans="1:8" ht="25.5" customHeight="1">
      <c r="A635" s="421"/>
      <c r="B635" s="516"/>
      <c r="C635" s="10" t="s">
        <v>21</v>
      </c>
      <c r="D635" s="333">
        <v>37</v>
      </c>
      <c r="E635" s="347">
        <f>D635/D632*100</f>
        <v>100</v>
      </c>
      <c r="F635" s="347">
        <v>24.66</v>
      </c>
      <c r="G635" s="347">
        <f>F635/F632*100</f>
        <v>100</v>
      </c>
      <c r="H635" s="356">
        <f t="shared" si="5"/>
        <v>-33.351351351351354</v>
      </c>
    </row>
    <row r="636" spans="1:8" ht="27" customHeight="1">
      <c r="A636" s="421"/>
      <c r="B636" s="516"/>
      <c r="C636" s="10" t="s">
        <v>70</v>
      </c>
      <c r="D636" s="333">
        <v>0</v>
      </c>
      <c r="E636" s="347">
        <f>D636/D632*100</f>
        <v>0</v>
      </c>
      <c r="F636" s="347">
        <v>0</v>
      </c>
      <c r="G636" s="347">
        <f>F636/F632*100</f>
        <v>0</v>
      </c>
      <c r="H636" s="360" t="e">
        <f t="shared" si="5"/>
        <v>#DIV/0!</v>
      </c>
    </row>
    <row r="637" spans="1:8" ht="21" customHeight="1">
      <c r="A637" s="522">
        <v>8</v>
      </c>
      <c r="B637" s="487" t="s">
        <v>1631</v>
      </c>
      <c r="C637" s="7" t="s">
        <v>618</v>
      </c>
      <c r="D637" s="333">
        <f>D638+D639+D640+D641</f>
        <v>19998</v>
      </c>
      <c r="E637" s="347">
        <f>E638+E639+E640+E641</f>
        <v>100</v>
      </c>
      <c r="F637" s="347">
        <f>F638+F639+F640+F641</f>
        <v>18780.21</v>
      </c>
      <c r="G637" s="347">
        <f>G638+G639+G640+G641</f>
        <v>100</v>
      </c>
      <c r="H637" s="356">
        <f t="shared" si="5"/>
        <v>-6.089558955895598</v>
      </c>
    </row>
    <row r="638" spans="1:8" ht="21.75" customHeight="1">
      <c r="A638" s="523"/>
      <c r="B638" s="488"/>
      <c r="C638" s="10" t="s">
        <v>67</v>
      </c>
      <c r="D638" s="333">
        <v>0</v>
      </c>
      <c r="E638" s="347">
        <f>D638/D637*100</f>
        <v>0</v>
      </c>
      <c r="F638" s="347">
        <v>0</v>
      </c>
      <c r="G638" s="347">
        <f>F638/F637*100</f>
        <v>0</v>
      </c>
      <c r="H638" s="360" t="e">
        <f t="shared" si="5"/>
        <v>#DIV/0!</v>
      </c>
    </row>
    <row r="639" spans="1:8" ht="22.5" customHeight="1">
      <c r="A639" s="523"/>
      <c r="B639" s="488"/>
      <c r="C639" s="10" t="s">
        <v>68</v>
      </c>
      <c r="D639" s="333">
        <v>0</v>
      </c>
      <c r="E639" s="347">
        <f>D639/D637*100</f>
        <v>0</v>
      </c>
      <c r="F639" s="347">
        <v>0</v>
      </c>
      <c r="G639" s="347">
        <f>F639/F637*100</f>
        <v>0</v>
      </c>
      <c r="H639" s="360" t="e">
        <f t="shared" si="5"/>
        <v>#DIV/0!</v>
      </c>
    </row>
    <row r="640" spans="1:8" ht="21" customHeight="1">
      <c r="A640" s="523"/>
      <c r="B640" s="488"/>
      <c r="C640" s="10" t="s">
        <v>21</v>
      </c>
      <c r="D640" s="333">
        <v>19998</v>
      </c>
      <c r="E640" s="347">
        <f>D640/D637*100</f>
        <v>100</v>
      </c>
      <c r="F640" s="347">
        <v>18780.21</v>
      </c>
      <c r="G640" s="347">
        <f>F640/F637*100</f>
        <v>100</v>
      </c>
      <c r="H640" s="356">
        <f t="shared" si="5"/>
        <v>-6.089558955895598</v>
      </c>
    </row>
    <row r="641" spans="1:8" ht="22.5" customHeight="1">
      <c r="A641" s="524"/>
      <c r="B641" s="489"/>
      <c r="C641" s="10" t="s">
        <v>70</v>
      </c>
      <c r="D641" s="333">
        <v>0</v>
      </c>
      <c r="E641" s="347">
        <f>D641/D637*100</f>
        <v>0</v>
      </c>
      <c r="F641" s="347">
        <v>0</v>
      </c>
      <c r="G641" s="347">
        <f>F641/F637*100</f>
        <v>0</v>
      </c>
      <c r="H641" s="360" t="e">
        <f t="shared" si="5"/>
        <v>#DIV/0!</v>
      </c>
    </row>
    <row r="642" spans="1:8" ht="15.75">
      <c r="A642" s="421">
        <v>9</v>
      </c>
      <c r="B642" s="487" t="s">
        <v>1632</v>
      </c>
      <c r="C642" s="7" t="s">
        <v>618</v>
      </c>
      <c r="D642" s="333">
        <f>D643+D644+D645+D646</f>
        <v>141</v>
      </c>
      <c r="E642" s="347">
        <f>E643+E644+E645+E646</f>
        <v>100</v>
      </c>
      <c r="F642" s="347">
        <f>F643+F644+F645+F646</f>
        <v>141.58</v>
      </c>
      <c r="G642" s="347">
        <f>G643+G644+G645+G646</f>
        <v>100</v>
      </c>
      <c r="H642" s="356">
        <f t="shared" si="5"/>
        <v>0.4113475177305048</v>
      </c>
    </row>
    <row r="643" spans="1:8" ht="15.75">
      <c r="A643" s="421"/>
      <c r="B643" s="488"/>
      <c r="C643" s="10" t="s">
        <v>67</v>
      </c>
      <c r="D643" s="333">
        <v>0</v>
      </c>
      <c r="E643" s="347">
        <f>D643/D642*100</f>
        <v>0</v>
      </c>
      <c r="F643" s="347">
        <v>0</v>
      </c>
      <c r="G643" s="347">
        <f>F643/F642*100</f>
        <v>0</v>
      </c>
      <c r="H643" s="360" t="e">
        <f t="shared" si="5"/>
        <v>#DIV/0!</v>
      </c>
    </row>
    <row r="644" spans="1:8" ht="15.75">
      <c r="A644" s="421"/>
      <c r="B644" s="488"/>
      <c r="C644" s="10" t="s">
        <v>68</v>
      </c>
      <c r="D644" s="333">
        <v>141</v>
      </c>
      <c r="E644" s="347">
        <f>D644/D642*100</f>
        <v>100</v>
      </c>
      <c r="F644" s="347">
        <v>141.58</v>
      </c>
      <c r="G644" s="347">
        <f>F644/F642*100</f>
        <v>100</v>
      </c>
      <c r="H644" s="356">
        <f t="shared" si="5"/>
        <v>0.4113475177305048</v>
      </c>
    </row>
    <row r="645" spans="1:8" ht="15.75">
      <c r="A645" s="421"/>
      <c r="B645" s="488"/>
      <c r="C645" s="10" t="s">
        <v>21</v>
      </c>
      <c r="D645" s="333">
        <v>0</v>
      </c>
      <c r="E645" s="347">
        <f>D645/D642*100</f>
        <v>0</v>
      </c>
      <c r="F645" s="347">
        <v>0</v>
      </c>
      <c r="G645" s="347">
        <f>F645/F642*100</f>
        <v>0</v>
      </c>
      <c r="H645" s="360" t="e">
        <f t="shared" si="5"/>
        <v>#DIV/0!</v>
      </c>
    </row>
    <row r="646" spans="1:8" ht="15.75">
      <c r="A646" s="421"/>
      <c r="B646" s="489"/>
      <c r="C646" s="10" t="s">
        <v>70</v>
      </c>
      <c r="D646" s="333">
        <v>0</v>
      </c>
      <c r="E646" s="347">
        <f>D646/D642*100</f>
        <v>0</v>
      </c>
      <c r="F646" s="347">
        <v>0</v>
      </c>
      <c r="G646" s="347">
        <f>F646/F642*100</f>
        <v>0</v>
      </c>
      <c r="H646" s="360" t="e">
        <f t="shared" si="5"/>
        <v>#DIV/0!</v>
      </c>
    </row>
    <row r="647" spans="1:8" ht="25.5" customHeight="1">
      <c r="A647" s="421">
        <v>10</v>
      </c>
      <c r="B647" s="516" t="s">
        <v>1633</v>
      </c>
      <c r="C647" s="7" t="s">
        <v>618</v>
      </c>
      <c r="D647" s="333">
        <f>D648+D649+D650+D651</f>
        <v>71</v>
      </c>
      <c r="E647" s="347">
        <f>E648+E649+E650+E651</f>
        <v>100</v>
      </c>
      <c r="F647" s="347">
        <f>F648+F649+F650+F651</f>
        <v>70.64</v>
      </c>
      <c r="G647" s="347">
        <f>G648+G649+G650+G651</f>
        <v>100</v>
      </c>
      <c r="H647" s="356">
        <f t="shared" si="5"/>
        <v>-0.507042253521135</v>
      </c>
    </row>
    <row r="648" spans="1:8" ht="24" customHeight="1">
      <c r="A648" s="421"/>
      <c r="B648" s="518"/>
      <c r="C648" s="10" t="s">
        <v>67</v>
      </c>
      <c r="D648" s="333">
        <v>0</v>
      </c>
      <c r="E648" s="347">
        <f>D648/D647*100</f>
        <v>0</v>
      </c>
      <c r="F648" s="347">
        <v>0</v>
      </c>
      <c r="G648" s="347">
        <f>F648/F647*100</f>
        <v>0</v>
      </c>
      <c r="H648" s="360" t="e">
        <f t="shared" si="5"/>
        <v>#DIV/0!</v>
      </c>
    </row>
    <row r="649" spans="1:8" ht="19.5" customHeight="1">
      <c r="A649" s="421"/>
      <c r="B649" s="518"/>
      <c r="C649" s="10" t="s">
        <v>68</v>
      </c>
      <c r="D649" s="333">
        <v>71</v>
      </c>
      <c r="E649" s="347">
        <f>D649/D647*100</f>
        <v>100</v>
      </c>
      <c r="F649" s="347">
        <v>70.64</v>
      </c>
      <c r="G649" s="347">
        <f>F649/F647*100</f>
        <v>100</v>
      </c>
      <c r="H649" s="356">
        <f t="shared" si="5"/>
        <v>-0.507042253521135</v>
      </c>
    </row>
    <row r="650" spans="1:8" ht="20.25" customHeight="1">
      <c r="A650" s="421"/>
      <c r="B650" s="518"/>
      <c r="C650" s="10" t="s">
        <v>21</v>
      </c>
      <c r="D650" s="333">
        <v>0</v>
      </c>
      <c r="E650" s="347">
        <f>D650/D647*100</f>
        <v>0</v>
      </c>
      <c r="F650" s="347">
        <v>0</v>
      </c>
      <c r="G650" s="347">
        <f>F650/F647*100</f>
        <v>0</v>
      </c>
      <c r="H650" s="360" t="e">
        <f t="shared" si="5"/>
        <v>#DIV/0!</v>
      </c>
    </row>
    <row r="651" spans="1:8" ht="22.5" customHeight="1">
      <c r="A651" s="421"/>
      <c r="B651" s="518"/>
      <c r="C651" s="10" t="s">
        <v>70</v>
      </c>
      <c r="D651" s="333">
        <v>0</v>
      </c>
      <c r="E651" s="347">
        <f>D651/D647*100</f>
        <v>0</v>
      </c>
      <c r="F651" s="347">
        <v>0</v>
      </c>
      <c r="G651" s="347">
        <f>F651/F647*100</f>
        <v>0</v>
      </c>
      <c r="H651" s="360" t="e">
        <f t="shared" si="5"/>
        <v>#DIV/0!</v>
      </c>
    </row>
    <row r="652" spans="1:8" ht="15.75">
      <c r="A652" s="421">
        <v>11</v>
      </c>
      <c r="B652" s="516" t="s">
        <v>1634</v>
      </c>
      <c r="C652" s="7" t="s">
        <v>618</v>
      </c>
      <c r="D652" s="333">
        <f>D653+D654+D655+D656</f>
        <v>47</v>
      </c>
      <c r="E652" s="347">
        <f>E653+E654+E655+E656</f>
        <v>100</v>
      </c>
      <c r="F652" s="347">
        <f>F653+F654+F655+F656</f>
        <v>54.49</v>
      </c>
      <c r="G652" s="347">
        <f>G653+G654+G655+G656</f>
        <v>100</v>
      </c>
      <c r="H652" s="356">
        <f t="shared" si="5"/>
        <v>15.936170212765973</v>
      </c>
    </row>
    <row r="653" spans="1:8" ht="15.75">
      <c r="A653" s="421"/>
      <c r="B653" s="516"/>
      <c r="C653" s="10" t="s">
        <v>67</v>
      </c>
      <c r="D653" s="333">
        <v>0</v>
      </c>
      <c r="E653" s="347">
        <f>D653/D652*100</f>
        <v>0</v>
      </c>
      <c r="F653" s="347">
        <v>0</v>
      </c>
      <c r="G653" s="347">
        <f>F653/F652*100</f>
        <v>0</v>
      </c>
      <c r="H653" s="360" t="e">
        <f t="shared" si="5"/>
        <v>#DIV/0!</v>
      </c>
    </row>
    <row r="654" spans="1:8" ht="15.75">
      <c r="A654" s="421"/>
      <c r="B654" s="516"/>
      <c r="C654" s="10" t="s">
        <v>68</v>
      </c>
      <c r="D654" s="333">
        <v>47</v>
      </c>
      <c r="E654" s="347">
        <f>D654/D652*100</f>
        <v>100</v>
      </c>
      <c r="F654" s="347">
        <v>54.49</v>
      </c>
      <c r="G654" s="347">
        <f>F654/F652*100</f>
        <v>100</v>
      </c>
      <c r="H654" s="356">
        <f t="shared" si="5"/>
        <v>15.936170212765973</v>
      </c>
    </row>
    <row r="655" spans="1:8" ht="15.75">
      <c r="A655" s="421"/>
      <c r="B655" s="516"/>
      <c r="C655" s="10" t="s">
        <v>21</v>
      </c>
      <c r="D655" s="333">
        <v>0</v>
      </c>
      <c r="E655" s="347">
        <f>D655/D652*100</f>
        <v>0</v>
      </c>
      <c r="F655" s="347">
        <v>0</v>
      </c>
      <c r="G655" s="347">
        <f>F655/F652*100</f>
        <v>0</v>
      </c>
      <c r="H655" s="360">
        <v>0</v>
      </c>
    </row>
    <row r="656" spans="1:8" ht="15.75">
      <c r="A656" s="421"/>
      <c r="B656" s="516"/>
      <c r="C656" s="10" t="s">
        <v>70</v>
      </c>
      <c r="D656" s="333">
        <v>0</v>
      </c>
      <c r="E656" s="347">
        <f>D656/D652*100</f>
        <v>0</v>
      </c>
      <c r="F656" s="347">
        <v>0</v>
      </c>
      <c r="G656" s="347">
        <f>F656/F652*100</f>
        <v>0</v>
      </c>
      <c r="H656" s="360">
        <v>0</v>
      </c>
    </row>
    <row r="657" spans="1:8" ht="15.75">
      <c r="A657" s="421">
        <v>12</v>
      </c>
      <c r="B657" s="516" t="s">
        <v>1635</v>
      </c>
      <c r="C657" s="7" t="s">
        <v>618</v>
      </c>
      <c r="D657" s="333">
        <f>D658+D659+D660+D661</f>
        <v>52814</v>
      </c>
      <c r="E657" s="347">
        <f>E658+E659+E660+E661</f>
        <v>100</v>
      </c>
      <c r="F657" s="347">
        <f>F658+F659+F660+F661</f>
        <v>51505.1</v>
      </c>
      <c r="G657" s="347">
        <f>G658+G659+G660+G661</f>
        <v>100</v>
      </c>
      <c r="H657" s="356">
        <f aca="true" t="shared" si="7" ref="H657:H720">F657/D657*100-100</f>
        <v>-2.478320142386494</v>
      </c>
    </row>
    <row r="658" spans="1:8" ht="15.75">
      <c r="A658" s="421"/>
      <c r="B658" s="516"/>
      <c r="C658" s="10" t="s">
        <v>67</v>
      </c>
      <c r="D658" s="333">
        <v>0</v>
      </c>
      <c r="E658" s="347">
        <f>D658/D657*100</f>
        <v>0</v>
      </c>
      <c r="F658" s="347">
        <v>0</v>
      </c>
      <c r="G658" s="347">
        <f>F658/F657*100</f>
        <v>0</v>
      </c>
      <c r="H658" s="360">
        <v>0</v>
      </c>
    </row>
    <row r="659" spans="1:8" ht="15.75">
      <c r="A659" s="421"/>
      <c r="B659" s="516"/>
      <c r="C659" s="10" t="s">
        <v>68</v>
      </c>
      <c r="D659" s="333">
        <v>52814</v>
      </c>
      <c r="E659" s="347">
        <f>D659/D657*100</f>
        <v>100</v>
      </c>
      <c r="F659" s="347">
        <v>51505.1</v>
      </c>
      <c r="G659" s="347">
        <f>F659/F657*100</f>
        <v>100</v>
      </c>
      <c r="H659" s="356">
        <f t="shared" si="7"/>
        <v>-2.478320142386494</v>
      </c>
    </row>
    <row r="660" spans="1:8" ht="15.75">
      <c r="A660" s="421"/>
      <c r="B660" s="516"/>
      <c r="C660" s="10" t="s">
        <v>21</v>
      </c>
      <c r="D660" s="333">
        <v>0</v>
      </c>
      <c r="E660" s="347">
        <f>D660/D657*100</f>
        <v>0</v>
      </c>
      <c r="F660" s="347">
        <v>0</v>
      </c>
      <c r="G660" s="347">
        <f>F660/F657*100</f>
        <v>0</v>
      </c>
      <c r="H660" s="360">
        <v>0</v>
      </c>
    </row>
    <row r="661" spans="1:8" ht="15.75">
      <c r="A661" s="421"/>
      <c r="B661" s="516"/>
      <c r="C661" s="10" t="s">
        <v>70</v>
      </c>
      <c r="D661" s="333">
        <v>0</v>
      </c>
      <c r="E661" s="347">
        <f>D661/D657*100</f>
        <v>0</v>
      </c>
      <c r="F661" s="347">
        <v>0</v>
      </c>
      <c r="G661" s="347">
        <f>F661/F657*100</f>
        <v>0</v>
      </c>
      <c r="H661" s="360">
        <v>0</v>
      </c>
    </row>
    <row r="662" spans="1:8" ht="15.75">
      <c r="A662" s="421">
        <v>13</v>
      </c>
      <c r="B662" s="516" t="s">
        <v>1636</v>
      </c>
      <c r="C662" s="7" t="s">
        <v>618</v>
      </c>
      <c r="D662" s="333">
        <f>D663+D664+D665+D666</f>
        <v>242</v>
      </c>
      <c r="E662" s="347">
        <f>E663+E664+E665+E666</f>
        <v>100</v>
      </c>
      <c r="F662" s="347">
        <f>F663+F664+F665+F666</f>
        <v>141.2</v>
      </c>
      <c r="G662" s="347">
        <f>G663+G664+G665+G666</f>
        <v>100</v>
      </c>
      <c r="H662" s="356">
        <f t="shared" si="7"/>
        <v>-41.65289256198348</v>
      </c>
    </row>
    <row r="663" spans="1:8" ht="15.75">
      <c r="A663" s="421"/>
      <c r="B663" s="516"/>
      <c r="C663" s="10" t="s">
        <v>67</v>
      </c>
      <c r="D663" s="333">
        <v>0</v>
      </c>
      <c r="E663" s="347">
        <f>D663/D662*100</f>
        <v>0</v>
      </c>
      <c r="F663" s="347">
        <v>0</v>
      </c>
      <c r="G663" s="347">
        <f>F663/F662*100</f>
        <v>0</v>
      </c>
      <c r="H663" s="360" t="e">
        <f t="shared" si="7"/>
        <v>#DIV/0!</v>
      </c>
    </row>
    <row r="664" spans="1:8" ht="15.75">
      <c r="A664" s="421"/>
      <c r="B664" s="516"/>
      <c r="C664" s="10" t="s">
        <v>68</v>
      </c>
      <c r="D664" s="333">
        <v>242</v>
      </c>
      <c r="E664" s="347">
        <f>D664/D662*100</f>
        <v>100</v>
      </c>
      <c r="F664" s="347">
        <v>141.2</v>
      </c>
      <c r="G664" s="347">
        <f>F664/F662*100</f>
        <v>100</v>
      </c>
      <c r="H664" s="356">
        <f t="shared" si="7"/>
        <v>-41.65289256198348</v>
      </c>
    </row>
    <row r="665" spans="1:8" ht="15.75">
      <c r="A665" s="421"/>
      <c r="B665" s="516"/>
      <c r="C665" s="10" t="s">
        <v>21</v>
      </c>
      <c r="D665" s="333">
        <v>0</v>
      </c>
      <c r="E665" s="347">
        <f>D665/D662*100</f>
        <v>0</v>
      </c>
      <c r="F665" s="347">
        <v>0</v>
      </c>
      <c r="G665" s="347">
        <f>F665/F662*100</f>
        <v>0</v>
      </c>
      <c r="H665" s="360" t="e">
        <f t="shared" si="7"/>
        <v>#DIV/0!</v>
      </c>
    </row>
    <row r="666" spans="1:8" ht="15.75">
      <c r="A666" s="421"/>
      <c r="B666" s="516"/>
      <c r="C666" s="10" t="s">
        <v>70</v>
      </c>
      <c r="D666" s="333">
        <v>0</v>
      </c>
      <c r="E666" s="347">
        <f>D666/D662*100</f>
        <v>0</v>
      </c>
      <c r="F666" s="347">
        <v>0</v>
      </c>
      <c r="G666" s="347">
        <f>F666/F662*100</f>
        <v>0</v>
      </c>
      <c r="H666" s="360" t="e">
        <f t="shared" si="7"/>
        <v>#DIV/0!</v>
      </c>
    </row>
    <row r="667" spans="1:8" ht="15.75">
      <c r="A667" s="421">
        <v>14</v>
      </c>
      <c r="B667" s="516" t="s">
        <v>1637</v>
      </c>
      <c r="C667" s="7" t="s">
        <v>618</v>
      </c>
      <c r="D667" s="333">
        <f>D668+D669+D670+D671</f>
        <v>649</v>
      </c>
      <c r="E667" s="347">
        <f>E668+E669+E670+E671</f>
        <v>100</v>
      </c>
      <c r="F667" s="347">
        <f>F668+F669+F670+F671</f>
        <v>563.83</v>
      </c>
      <c r="G667" s="347">
        <f>G668+G669+G670+G671</f>
        <v>100</v>
      </c>
      <c r="H667" s="356">
        <f t="shared" si="7"/>
        <v>-13.123266563944526</v>
      </c>
    </row>
    <row r="668" spans="1:8" ht="15.75">
      <c r="A668" s="421"/>
      <c r="B668" s="516"/>
      <c r="C668" s="10" t="s">
        <v>67</v>
      </c>
      <c r="D668" s="333">
        <v>0</v>
      </c>
      <c r="E668" s="347">
        <f>D668/D667*100</f>
        <v>0</v>
      </c>
      <c r="F668" s="347">
        <v>0</v>
      </c>
      <c r="G668" s="347">
        <f>F668/F667*100</f>
        <v>0</v>
      </c>
      <c r="H668" s="360" t="e">
        <f t="shared" si="7"/>
        <v>#DIV/0!</v>
      </c>
    </row>
    <row r="669" spans="1:8" ht="15.75">
      <c r="A669" s="421"/>
      <c r="B669" s="516"/>
      <c r="C669" s="10" t="s">
        <v>68</v>
      </c>
      <c r="D669" s="333">
        <v>649</v>
      </c>
      <c r="E669" s="347">
        <f>D669/D667*100</f>
        <v>100</v>
      </c>
      <c r="F669" s="347">
        <v>563.83</v>
      </c>
      <c r="G669" s="347">
        <f>F669/F667*100</f>
        <v>100</v>
      </c>
      <c r="H669" s="356">
        <f t="shared" si="7"/>
        <v>-13.123266563944526</v>
      </c>
    </row>
    <row r="670" spans="1:8" ht="15.75">
      <c r="A670" s="421"/>
      <c r="B670" s="516"/>
      <c r="C670" s="10" t="s">
        <v>21</v>
      </c>
      <c r="D670" s="333">
        <v>0</v>
      </c>
      <c r="E670" s="347">
        <f>D670/D667*100</f>
        <v>0</v>
      </c>
      <c r="F670" s="347">
        <v>0</v>
      </c>
      <c r="G670" s="347">
        <f>F670/F667*100</f>
        <v>0</v>
      </c>
      <c r="H670" s="360" t="e">
        <f t="shared" si="7"/>
        <v>#DIV/0!</v>
      </c>
    </row>
    <row r="671" spans="1:8" ht="15.75">
      <c r="A671" s="421"/>
      <c r="B671" s="516"/>
      <c r="C671" s="10" t="s">
        <v>70</v>
      </c>
      <c r="D671" s="333">
        <v>0</v>
      </c>
      <c r="E671" s="347">
        <f>D671/D667*100</f>
        <v>0</v>
      </c>
      <c r="F671" s="347">
        <v>0</v>
      </c>
      <c r="G671" s="347">
        <f>F671/F667*100</f>
        <v>0</v>
      </c>
      <c r="H671" s="360" t="e">
        <f t="shared" si="7"/>
        <v>#DIV/0!</v>
      </c>
    </row>
    <row r="672" spans="1:8" ht="15.75">
      <c r="A672" s="421">
        <v>15</v>
      </c>
      <c r="B672" s="516" t="s">
        <v>1638</v>
      </c>
      <c r="C672" s="7" t="s">
        <v>618</v>
      </c>
      <c r="D672" s="333">
        <f>D673+D674+D675+D676</f>
        <v>44</v>
      </c>
      <c r="E672" s="347">
        <f>E673+E674+E675+E676</f>
        <v>100</v>
      </c>
      <c r="F672" s="347">
        <f>F673+F674+F675+F676</f>
        <v>17.19</v>
      </c>
      <c r="G672" s="347">
        <f>G673+G674+G675+G676</f>
        <v>100</v>
      </c>
      <c r="H672" s="356">
        <f t="shared" si="7"/>
        <v>-60.93181818181818</v>
      </c>
    </row>
    <row r="673" spans="1:8" ht="15.75">
      <c r="A673" s="421"/>
      <c r="B673" s="516"/>
      <c r="C673" s="10" t="s">
        <v>67</v>
      </c>
      <c r="D673" s="333">
        <v>0</v>
      </c>
      <c r="E673" s="347">
        <f>D673/D672*100</f>
        <v>0</v>
      </c>
      <c r="F673" s="347">
        <v>0</v>
      </c>
      <c r="G673" s="347">
        <f>F673/F672*100</f>
        <v>0</v>
      </c>
      <c r="H673" s="360" t="e">
        <f t="shared" si="7"/>
        <v>#DIV/0!</v>
      </c>
    </row>
    <row r="674" spans="1:8" ht="15.75">
      <c r="A674" s="421"/>
      <c r="B674" s="516"/>
      <c r="C674" s="10" t="s">
        <v>68</v>
      </c>
      <c r="D674" s="333">
        <v>44</v>
      </c>
      <c r="E674" s="347">
        <f>D674/D672*100</f>
        <v>100</v>
      </c>
      <c r="F674" s="347">
        <v>17.19</v>
      </c>
      <c r="G674" s="347">
        <f>F674/F672*100</f>
        <v>100</v>
      </c>
      <c r="H674" s="356">
        <f t="shared" si="7"/>
        <v>-60.93181818181818</v>
      </c>
    </row>
    <row r="675" spans="1:8" ht="15.75">
      <c r="A675" s="421"/>
      <c r="B675" s="516"/>
      <c r="C675" s="10" t="s">
        <v>21</v>
      </c>
      <c r="D675" s="333">
        <v>0</v>
      </c>
      <c r="E675" s="347">
        <f>D675/D672*100</f>
        <v>0</v>
      </c>
      <c r="F675" s="347">
        <v>0</v>
      </c>
      <c r="G675" s="347">
        <f>F675/F672*100</f>
        <v>0</v>
      </c>
      <c r="H675" s="360" t="e">
        <f t="shared" si="7"/>
        <v>#DIV/0!</v>
      </c>
    </row>
    <row r="676" spans="1:8" ht="15.75">
      <c r="A676" s="421"/>
      <c r="B676" s="516"/>
      <c r="C676" s="10" t="s">
        <v>70</v>
      </c>
      <c r="D676" s="333">
        <v>0</v>
      </c>
      <c r="E676" s="347">
        <f>D676/D672*100</f>
        <v>0</v>
      </c>
      <c r="F676" s="347">
        <v>0</v>
      </c>
      <c r="G676" s="347">
        <f>F676/F672*100</f>
        <v>0</v>
      </c>
      <c r="H676" s="360" t="e">
        <f t="shared" si="7"/>
        <v>#DIV/0!</v>
      </c>
    </row>
    <row r="677" spans="1:8" ht="15.75">
      <c r="A677" s="421">
        <v>16</v>
      </c>
      <c r="B677" s="516" t="s">
        <v>1639</v>
      </c>
      <c r="C677" s="7" t="s">
        <v>618</v>
      </c>
      <c r="D677" s="333">
        <f>D678+D679+D680+D681</f>
        <v>18298</v>
      </c>
      <c r="E677" s="347">
        <f>E678+E679+E680+E681</f>
        <v>100</v>
      </c>
      <c r="F677" s="347">
        <f>F678+F679+F680+F681</f>
        <v>16966.48</v>
      </c>
      <c r="G677" s="347">
        <f>G678+G679+G680+G681</f>
        <v>100</v>
      </c>
      <c r="H677" s="356">
        <f t="shared" si="7"/>
        <v>-7.276860859110286</v>
      </c>
    </row>
    <row r="678" spans="1:8" ht="15.75">
      <c r="A678" s="421"/>
      <c r="B678" s="516"/>
      <c r="C678" s="10" t="s">
        <v>67</v>
      </c>
      <c r="D678" s="333">
        <v>0</v>
      </c>
      <c r="E678" s="347">
        <f>D678/D677*100</f>
        <v>0</v>
      </c>
      <c r="F678" s="347">
        <v>0</v>
      </c>
      <c r="G678" s="347">
        <f>F678/F677*100</f>
        <v>0</v>
      </c>
      <c r="H678" s="360" t="e">
        <f t="shared" si="7"/>
        <v>#DIV/0!</v>
      </c>
    </row>
    <row r="679" spans="1:8" ht="15.75">
      <c r="A679" s="421"/>
      <c r="B679" s="516"/>
      <c r="C679" s="10" t="s">
        <v>68</v>
      </c>
      <c r="D679" s="333">
        <v>18298</v>
      </c>
      <c r="E679" s="347">
        <f>D679/D677*100</f>
        <v>100</v>
      </c>
      <c r="F679" s="347">
        <v>16966.48</v>
      </c>
      <c r="G679" s="347">
        <f>F679/F677*100</f>
        <v>100</v>
      </c>
      <c r="H679" s="356">
        <f t="shared" si="7"/>
        <v>-7.276860859110286</v>
      </c>
    </row>
    <row r="680" spans="1:8" ht="15.75">
      <c r="A680" s="421"/>
      <c r="B680" s="516"/>
      <c r="C680" s="10" t="s">
        <v>21</v>
      </c>
      <c r="D680" s="333">
        <v>0</v>
      </c>
      <c r="E680" s="347">
        <f>D680/D677*100</f>
        <v>0</v>
      </c>
      <c r="F680" s="347">
        <v>0</v>
      </c>
      <c r="G680" s="347">
        <f>F680/F677*100</f>
        <v>0</v>
      </c>
      <c r="H680" s="360" t="e">
        <f t="shared" si="7"/>
        <v>#DIV/0!</v>
      </c>
    </row>
    <row r="681" spans="1:8" ht="15.75">
      <c r="A681" s="421"/>
      <c r="B681" s="516"/>
      <c r="C681" s="10" t="s">
        <v>70</v>
      </c>
      <c r="D681" s="333">
        <v>0</v>
      </c>
      <c r="E681" s="347">
        <f>D681/D677*100</f>
        <v>0</v>
      </c>
      <c r="F681" s="347">
        <v>0</v>
      </c>
      <c r="G681" s="347">
        <f>F681/F677*100</f>
        <v>0</v>
      </c>
      <c r="H681" s="360" t="e">
        <f t="shared" si="7"/>
        <v>#DIV/0!</v>
      </c>
    </row>
    <row r="682" spans="1:8" ht="15.75">
      <c r="A682" s="421">
        <v>17</v>
      </c>
      <c r="B682" s="516" t="s">
        <v>1640</v>
      </c>
      <c r="C682" s="7" t="s">
        <v>618</v>
      </c>
      <c r="D682" s="333">
        <f>D683+D684+D685+D686</f>
        <v>600</v>
      </c>
      <c r="E682" s="347">
        <f>E683+E684+E685+E686</f>
        <v>100</v>
      </c>
      <c r="F682" s="347">
        <f>F683+F684+F685+F686</f>
        <v>335.94</v>
      </c>
      <c r="G682" s="347">
        <f>G683+G684+G685+G686</f>
        <v>100</v>
      </c>
      <c r="H682" s="356">
        <f t="shared" si="7"/>
        <v>-44.010000000000005</v>
      </c>
    </row>
    <row r="683" spans="1:8" ht="15.75">
      <c r="A683" s="421"/>
      <c r="B683" s="516"/>
      <c r="C683" s="10" t="s">
        <v>67</v>
      </c>
      <c r="D683" s="333">
        <v>0</v>
      </c>
      <c r="E683" s="347">
        <f>D683/D682*100</f>
        <v>0</v>
      </c>
      <c r="F683" s="347">
        <v>0</v>
      </c>
      <c r="G683" s="347">
        <f>F683/F682*100</f>
        <v>0</v>
      </c>
      <c r="H683" s="360" t="e">
        <f t="shared" si="7"/>
        <v>#DIV/0!</v>
      </c>
    </row>
    <row r="684" spans="1:8" ht="15.75">
      <c r="A684" s="421"/>
      <c r="B684" s="516"/>
      <c r="C684" s="10" t="s">
        <v>68</v>
      </c>
      <c r="D684" s="333">
        <v>600</v>
      </c>
      <c r="E684" s="347">
        <f>D684/D682*100</f>
        <v>100</v>
      </c>
      <c r="F684" s="347">
        <v>335.94</v>
      </c>
      <c r="G684" s="347">
        <f>F684/F682*100</f>
        <v>100</v>
      </c>
      <c r="H684" s="356">
        <f t="shared" si="7"/>
        <v>-44.010000000000005</v>
      </c>
    </row>
    <row r="685" spans="1:8" ht="15.75">
      <c r="A685" s="421"/>
      <c r="B685" s="516"/>
      <c r="C685" s="10" t="s">
        <v>21</v>
      </c>
      <c r="D685" s="333">
        <v>0</v>
      </c>
      <c r="E685" s="347">
        <f>D685/D682*100</f>
        <v>0</v>
      </c>
      <c r="F685" s="347">
        <v>0</v>
      </c>
      <c r="G685" s="347">
        <f>F685/F682*100</f>
        <v>0</v>
      </c>
      <c r="H685" s="360" t="e">
        <f t="shared" si="7"/>
        <v>#DIV/0!</v>
      </c>
    </row>
    <row r="686" spans="1:8" ht="15.75">
      <c r="A686" s="421"/>
      <c r="B686" s="516"/>
      <c r="C686" s="10" t="s">
        <v>70</v>
      </c>
      <c r="D686" s="333">
        <v>0</v>
      </c>
      <c r="E686" s="347">
        <f>D686/D682*100</f>
        <v>0</v>
      </c>
      <c r="F686" s="347">
        <v>0</v>
      </c>
      <c r="G686" s="347">
        <f>F686/F682*100</f>
        <v>0</v>
      </c>
      <c r="H686" s="360" t="e">
        <f t="shared" si="7"/>
        <v>#DIV/0!</v>
      </c>
    </row>
    <row r="687" spans="1:8" ht="15.75">
      <c r="A687" s="421">
        <v>18</v>
      </c>
      <c r="B687" s="516" t="s">
        <v>1641</v>
      </c>
      <c r="C687" s="7" t="s">
        <v>618</v>
      </c>
      <c r="D687" s="333">
        <f>D688+D689+D690+D691</f>
        <v>312</v>
      </c>
      <c r="E687" s="347">
        <f>E688+E689+E690+E691</f>
        <v>100</v>
      </c>
      <c r="F687" s="347">
        <f>F688+F689+F690+F691</f>
        <v>114.07</v>
      </c>
      <c r="G687" s="347">
        <f>G688+G689+G690+G691</f>
        <v>100</v>
      </c>
      <c r="H687" s="356">
        <f t="shared" si="7"/>
        <v>-63.43910256410257</v>
      </c>
    </row>
    <row r="688" spans="1:8" ht="15.75">
      <c r="A688" s="421"/>
      <c r="B688" s="518"/>
      <c r="C688" s="10" t="s">
        <v>67</v>
      </c>
      <c r="D688" s="333">
        <v>0</v>
      </c>
      <c r="E688" s="347">
        <f>D688/D687*100</f>
        <v>0</v>
      </c>
      <c r="F688" s="347">
        <v>0</v>
      </c>
      <c r="G688" s="347">
        <f>F688/F687*100</f>
        <v>0</v>
      </c>
      <c r="H688" s="360" t="e">
        <f t="shared" si="7"/>
        <v>#DIV/0!</v>
      </c>
    </row>
    <row r="689" spans="1:8" ht="15.75">
      <c r="A689" s="421"/>
      <c r="B689" s="518"/>
      <c r="C689" s="10" t="s">
        <v>68</v>
      </c>
      <c r="D689" s="333">
        <v>312</v>
      </c>
      <c r="E689" s="347">
        <f>D689/D687*100</f>
        <v>100</v>
      </c>
      <c r="F689" s="347">
        <v>114.07</v>
      </c>
      <c r="G689" s="347">
        <f>F689/F687*100</f>
        <v>100</v>
      </c>
      <c r="H689" s="356">
        <f t="shared" si="7"/>
        <v>-63.43910256410257</v>
      </c>
    </row>
    <row r="690" spans="1:8" ht="15.75">
      <c r="A690" s="421"/>
      <c r="B690" s="518"/>
      <c r="C690" s="10" t="s">
        <v>21</v>
      </c>
      <c r="D690" s="333">
        <v>0</v>
      </c>
      <c r="E690" s="347">
        <f>D690/D687*100</f>
        <v>0</v>
      </c>
      <c r="F690" s="347">
        <v>0</v>
      </c>
      <c r="G690" s="347">
        <f>F690/F687*100</f>
        <v>0</v>
      </c>
      <c r="H690" s="360" t="e">
        <f t="shared" si="7"/>
        <v>#DIV/0!</v>
      </c>
    </row>
    <row r="691" spans="1:8" ht="15.75">
      <c r="A691" s="421"/>
      <c r="B691" s="518"/>
      <c r="C691" s="10" t="s">
        <v>70</v>
      </c>
      <c r="D691" s="333">
        <v>0</v>
      </c>
      <c r="E691" s="347">
        <f>D691/D687*100</f>
        <v>0</v>
      </c>
      <c r="F691" s="347">
        <v>0</v>
      </c>
      <c r="G691" s="347">
        <f>F691/F687*100</f>
        <v>0</v>
      </c>
      <c r="H691" s="360" t="e">
        <f t="shared" si="7"/>
        <v>#DIV/0!</v>
      </c>
    </row>
    <row r="692" spans="1:8" ht="21.75" customHeight="1">
      <c r="A692" s="519" t="s">
        <v>1106</v>
      </c>
      <c r="B692" s="487" t="s">
        <v>1642</v>
      </c>
      <c r="C692" s="7" t="s">
        <v>618</v>
      </c>
      <c r="D692" s="333">
        <f>D693+D694+D695+D696</f>
        <v>12991</v>
      </c>
      <c r="E692" s="347">
        <f>E693+E694+E695+E696</f>
        <v>100</v>
      </c>
      <c r="F692" s="347">
        <f>F693+F694+F695+F696</f>
        <v>11188.93</v>
      </c>
      <c r="G692" s="347">
        <f>G693+G694+G695+G696</f>
        <v>100</v>
      </c>
      <c r="H692" s="356">
        <f t="shared" si="7"/>
        <v>-13.871680394118997</v>
      </c>
    </row>
    <row r="693" spans="1:8" ht="27" customHeight="1">
      <c r="A693" s="520"/>
      <c r="B693" s="490"/>
      <c r="C693" s="10" t="s">
        <v>67</v>
      </c>
      <c r="D693" s="333">
        <v>0</v>
      </c>
      <c r="E693" s="347">
        <f>D693/D692*100</f>
        <v>0</v>
      </c>
      <c r="F693" s="347">
        <v>0</v>
      </c>
      <c r="G693" s="347">
        <f>F693/F692*100</f>
        <v>0</v>
      </c>
      <c r="H693" s="360" t="e">
        <f t="shared" si="7"/>
        <v>#DIV/0!</v>
      </c>
    </row>
    <row r="694" spans="1:8" ht="15.75">
      <c r="A694" s="520"/>
      <c r="B694" s="490"/>
      <c r="C694" s="10" t="s">
        <v>68</v>
      </c>
      <c r="D694" s="333">
        <v>12991</v>
      </c>
      <c r="E694" s="347">
        <f>D694/D692*100</f>
        <v>100</v>
      </c>
      <c r="F694" s="347">
        <v>11188.93</v>
      </c>
      <c r="G694" s="347">
        <f>F694/F692*100</f>
        <v>100</v>
      </c>
      <c r="H694" s="356">
        <f t="shared" si="7"/>
        <v>-13.871680394118997</v>
      </c>
    </row>
    <row r="695" spans="1:8" ht="15.75">
      <c r="A695" s="520"/>
      <c r="B695" s="490"/>
      <c r="C695" s="10" t="s">
        <v>21</v>
      </c>
      <c r="D695" s="333">
        <v>0</v>
      </c>
      <c r="E695" s="347">
        <f>D695/D692*100</f>
        <v>0</v>
      </c>
      <c r="F695" s="347">
        <v>0</v>
      </c>
      <c r="G695" s="347">
        <f>F695/F692*100</f>
        <v>0</v>
      </c>
      <c r="H695" s="360" t="e">
        <f t="shared" si="7"/>
        <v>#DIV/0!</v>
      </c>
    </row>
    <row r="696" spans="1:8" ht="15.75">
      <c r="A696" s="521"/>
      <c r="B696" s="491"/>
      <c r="C696" s="10" t="s">
        <v>70</v>
      </c>
      <c r="D696" s="333">
        <v>0</v>
      </c>
      <c r="E696" s="347">
        <f>D696/D692*100</f>
        <v>0</v>
      </c>
      <c r="F696" s="347">
        <v>0</v>
      </c>
      <c r="G696" s="347">
        <f>F696/F692*100</f>
        <v>0</v>
      </c>
      <c r="H696" s="360" t="e">
        <f t="shared" si="7"/>
        <v>#DIV/0!</v>
      </c>
    </row>
    <row r="697" spans="1:8" ht="40.5" customHeight="1">
      <c r="A697" s="498" t="s">
        <v>1107</v>
      </c>
      <c r="B697" s="516" t="s">
        <v>1643</v>
      </c>
      <c r="C697" s="7" t="s">
        <v>618</v>
      </c>
      <c r="D697" s="333">
        <f>D698+D699+D700+D701</f>
        <v>262</v>
      </c>
      <c r="E697" s="347">
        <f>E698+E699+E700+E701</f>
        <v>100</v>
      </c>
      <c r="F697" s="347">
        <f>F698+F699+F700+F701</f>
        <v>197.42</v>
      </c>
      <c r="G697" s="347">
        <f>G698+G699+G700+G701</f>
        <v>100</v>
      </c>
      <c r="H697" s="356">
        <f t="shared" si="7"/>
        <v>-24.648854961832072</v>
      </c>
    </row>
    <row r="698" spans="1:8" ht="36.75" customHeight="1">
      <c r="A698" s="498"/>
      <c r="B698" s="516"/>
      <c r="C698" s="10" t="s">
        <v>67</v>
      </c>
      <c r="D698" s="333">
        <v>0</v>
      </c>
      <c r="E698" s="347">
        <f>D698/D697*100</f>
        <v>0</v>
      </c>
      <c r="F698" s="347">
        <v>0</v>
      </c>
      <c r="G698" s="347">
        <f>F698/F697*100</f>
        <v>0</v>
      </c>
      <c r="H698" s="360" t="e">
        <f t="shared" si="7"/>
        <v>#DIV/0!</v>
      </c>
    </row>
    <row r="699" spans="1:8" ht="36" customHeight="1">
      <c r="A699" s="498"/>
      <c r="B699" s="516"/>
      <c r="C699" s="10" t="s">
        <v>68</v>
      </c>
      <c r="D699" s="333">
        <v>262</v>
      </c>
      <c r="E699" s="347">
        <f>D699/D697*100</f>
        <v>100</v>
      </c>
      <c r="F699" s="347">
        <v>197.42</v>
      </c>
      <c r="G699" s="347">
        <f>F699/F697*100</f>
        <v>100</v>
      </c>
      <c r="H699" s="356">
        <f t="shared" si="7"/>
        <v>-24.648854961832072</v>
      </c>
    </row>
    <row r="700" spans="1:8" ht="33.75" customHeight="1">
      <c r="A700" s="498"/>
      <c r="B700" s="516"/>
      <c r="C700" s="10" t="s">
        <v>21</v>
      </c>
      <c r="D700" s="333">
        <v>0</v>
      </c>
      <c r="E700" s="347">
        <f>D700/D697*100</f>
        <v>0</v>
      </c>
      <c r="F700" s="347">
        <v>0</v>
      </c>
      <c r="G700" s="347">
        <f>F700/F697*100</f>
        <v>0</v>
      </c>
      <c r="H700" s="360" t="e">
        <f t="shared" si="7"/>
        <v>#DIV/0!</v>
      </c>
    </row>
    <row r="701" spans="1:8" ht="30" customHeight="1">
      <c r="A701" s="498"/>
      <c r="B701" s="516"/>
      <c r="C701" s="10" t="s">
        <v>70</v>
      </c>
      <c r="D701" s="333">
        <v>0</v>
      </c>
      <c r="E701" s="347">
        <f>D701/D697*100</f>
        <v>0</v>
      </c>
      <c r="F701" s="347">
        <v>0</v>
      </c>
      <c r="G701" s="347">
        <f>F701/F697*100</f>
        <v>0</v>
      </c>
      <c r="H701" s="360" t="e">
        <f t="shared" si="7"/>
        <v>#DIV/0!</v>
      </c>
    </row>
    <row r="702" spans="1:8" ht="15.75">
      <c r="A702" s="421">
        <v>21</v>
      </c>
      <c r="B702" s="518" t="s">
        <v>1644</v>
      </c>
      <c r="C702" s="7" t="s">
        <v>618</v>
      </c>
      <c r="D702" s="333">
        <f>D703+D704+D705+D706</f>
        <v>643</v>
      </c>
      <c r="E702" s="347">
        <f>E703+E704+E705+E706</f>
        <v>100</v>
      </c>
      <c r="F702" s="347">
        <f>F703+F704+F705+F706</f>
        <v>490.51</v>
      </c>
      <c r="G702" s="347">
        <f>G703+G704+G705+G706</f>
        <v>100</v>
      </c>
      <c r="H702" s="356">
        <f t="shared" si="7"/>
        <v>-23.715396578538105</v>
      </c>
    </row>
    <row r="703" spans="1:8" ht="15.75">
      <c r="A703" s="421"/>
      <c r="B703" s="516"/>
      <c r="C703" s="10" t="s">
        <v>67</v>
      </c>
      <c r="D703" s="333">
        <v>0</v>
      </c>
      <c r="E703" s="347">
        <f>D703/D702*100</f>
        <v>0</v>
      </c>
      <c r="F703" s="347">
        <v>0</v>
      </c>
      <c r="G703" s="347">
        <f>F703/F702*100</f>
        <v>0</v>
      </c>
      <c r="H703" s="360" t="e">
        <f t="shared" si="7"/>
        <v>#DIV/0!</v>
      </c>
    </row>
    <row r="704" spans="1:8" ht="15.75">
      <c r="A704" s="421"/>
      <c r="B704" s="516"/>
      <c r="C704" s="10" t="s">
        <v>68</v>
      </c>
      <c r="D704" s="333">
        <v>643</v>
      </c>
      <c r="E704" s="347">
        <f>D704/D702*100</f>
        <v>100</v>
      </c>
      <c r="F704" s="347">
        <v>490.51</v>
      </c>
      <c r="G704" s="347">
        <f>F704/F702*100</f>
        <v>100</v>
      </c>
      <c r="H704" s="356">
        <f t="shared" si="7"/>
        <v>-23.715396578538105</v>
      </c>
    </row>
    <row r="705" spans="1:8" ht="15.75">
      <c r="A705" s="421"/>
      <c r="B705" s="516"/>
      <c r="C705" s="10" t="s">
        <v>21</v>
      </c>
      <c r="D705" s="333">
        <v>0</v>
      </c>
      <c r="E705" s="347">
        <f>D705/D702*100</f>
        <v>0</v>
      </c>
      <c r="F705" s="347">
        <v>0</v>
      </c>
      <c r="G705" s="347">
        <f>F705/F702*100</f>
        <v>0</v>
      </c>
      <c r="H705" s="360" t="e">
        <f t="shared" si="7"/>
        <v>#DIV/0!</v>
      </c>
    </row>
    <row r="706" spans="1:8" ht="15.75">
      <c r="A706" s="421"/>
      <c r="B706" s="516"/>
      <c r="C706" s="10" t="s">
        <v>70</v>
      </c>
      <c r="D706" s="333">
        <v>0</v>
      </c>
      <c r="E706" s="347">
        <f>D706/D702*100</f>
        <v>0</v>
      </c>
      <c r="F706" s="347">
        <v>0</v>
      </c>
      <c r="G706" s="347">
        <f>F706/F702*100</f>
        <v>0</v>
      </c>
      <c r="H706" s="360" t="e">
        <f t="shared" si="7"/>
        <v>#DIV/0!</v>
      </c>
    </row>
    <row r="707" spans="1:8" ht="15.75">
      <c r="A707" s="421">
        <v>22</v>
      </c>
      <c r="B707" s="516" t="s">
        <v>1645</v>
      </c>
      <c r="C707" s="7" t="s">
        <v>618</v>
      </c>
      <c r="D707" s="333">
        <f>D708+D709+D710+D711</f>
        <v>2764</v>
      </c>
      <c r="E707" s="347">
        <f>E708+E709+E710+E711</f>
        <v>100</v>
      </c>
      <c r="F707" s="347">
        <f>F708+F709+F710+F711</f>
        <v>2764</v>
      </c>
      <c r="G707" s="347">
        <f>G708+G709+G710+G711</f>
        <v>100</v>
      </c>
      <c r="H707" s="356">
        <f t="shared" si="7"/>
        <v>0</v>
      </c>
    </row>
    <row r="708" spans="1:8" ht="15.75">
      <c r="A708" s="421"/>
      <c r="B708" s="516"/>
      <c r="C708" s="10" t="s">
        <v>67</v>
      </c>
      <c r="D708" s="333">
        <v>0</v>
      </c>
      <c r="E708" s="347">
        <f>D708/D707*100</f>
        <v>0</v>
      </c>
      <c r="F708" s="347">
        <v>0</v>
      </c>
      <c r="G708" s="347">
        <f>F708/F707*100</f>
        <v>0</v>
      </c>
      <c r="H708" s="360" t="e">
        <f t="shared" si="7"/>
        <v>#DIV/0!</v>
      </c>
    </row>
    <row r="709" spans="1:8" ht="15.75">
      <c r="A709" s="421"/>
      <c r="B709" s="516"/>
      <c r="C709" s="10" t="s">
        <v>68</v>
      </c>
      <c r="D709" s="333">
        <v>2764</v>
      </c>
      <c r="E709" s="347">
        <f>D709/D707*100</f>
        <v>100</v>
      </c>
      <c r="F709" s="347">
        <v>2764</v>
      </c>
      <c r="G709" s="347">
        <f>F709/F707*100</f>
        <v>100</v>
      </c>
      <c r="H709" s="356">
        <f t="shared" si="7"/>
        <v>0</v>
      </c>
    </row>
    <row r="710" spans="1:8" ht="15.75">
      <c r="A710" s="421"/>
      <c r="B710" s="516"/>
      <c r="C710" s="10" t="s">
        <v>21</v>
      </c>
      <c r="D710" s="333">
        <v>0</v>
      </c>
      <c r="E710" s="347">
        <f>D710/D707*100</f>
        <v>0</v>
      </c>
      <c r="F710" s="347">
        <v>0</v>
      </c>
      <c r="G710" s="347">
        <f>F710/F707*100</f>
        <v>0</v>
      </c>
      <c r="H710" s="360" t="e">
        <f t="shared" si="7"/>
        <v>#DIV/0!</v>
      </c>
    </row>
    <row r="711" spans="1:8" ht="15.75">
      <c r="A711" s="421"/>
      <c r="B711" s="516"/>
      <c r="C711" s="10" t="s">
        <v>70</v>
      </c>
      <c r="D711" s="333">
        <v>0</v>
      </c>
      <c r="E711" s="347">
        <f>D711/D707*100</f>
        <v>0</v>
      </c>
      <c r="F711" s="347">
        <v>0</v>
      </c>
      <c r="G711" s="347">
        <f>F711/F707*100</f>
        <v>0</v>
      </c>
      <c r="H711" s="360" t="e">
        <f t="shared" si="7"/>
        <v>#DIV/0!</v>
      </c>
    </row>
    <row r="712" spans="1:8" ht="25.5" customHeight="1">
      <c r="A712" s="421">
        <v>23</v>
      </c>
      <c r="B712" s="516" t="s">
        <v>1646</v>
      </c>
      <c r="C712" s="7" t="s">
        <v>618</v>
      </c>
      <c r="D712" s="333">
        <f>D713+D714+D715+D716</f>
        <v>2666</v>
      </c>
      <c r="E712" s="347">
        <f>E713+E714+E715+E716</f>
        <v>100</v>
      </c>
      <c r="F712" s="347">
        <f>F713+F714+F715+F716</f>
        <v>1911.58</v>
      </c>
      <c r="G712" s="347">
        <f>G713+G714+G715+G716</f>
        <v>100</v>
      </c>
      <c r="H712" s="356">
        <f t="shared" si="7"/>
        <v>-28.29782445611403</v>
      </c>
    </row>
    <row r="713" spans="1:8" ht="20.25" customHeight="1">
      <c r="A713" s="421"/>
      <c r="B713" s="516"/>
      <c r="C713" s="10" t="s">
        <v>67</v>
      </c>
      <c r="D713" s="333">
        <v>0</v>
      </c>
      <c r="E713" s="347">
        <f>D713/D712*100</f>
        <v>0</v>
      </c>
      <c r="F713" s="347">
        <v>0</v>
      </c>
      <c r="G713" s="347">
        <f>F713/F712*100</f>
        <v>0</v>
      </c>
      <c r="H713" s="360" t="e">
        <f t="shared" si="7"/>
        <v>#DIV/0!</v>
      </c>
    </row>
    <row r="714" spans="1:8" ht="21" customHeight="1">
      <c r="A714" s="421"/>
      <c r="B714" s="516"/>
      <c r="C714" s="10" t="s">
        <v>68</v>
      </c>
      <c r="D714" s="333">
        <v>0</v>
      </c>
      <c r="E714" s="347">
        <f>D714/D712*100</f>
        <v>0</v>
      </c>
      <c r="F714" s="347">
        <v>0</v>
      </c>
      <c r="G714" s="347">
        <f>F714/F712*100</f>
        <v>0</v>
      </c>
      <c r="H714" s="360" t="e">
        <f t="shared" si="7"/>
        <v>#DIV/0!</v>
      </c>
    </row>
    <row r="715" spans="1:8" ht="18" customHeight="1">
      <c r="A715" s="421"/>
      <c r="B715" s="516"/>
      <c r="C715" s="10" t="s">
        <v>21</v>
      </c>
      <c r="D715" s="333">
        <v>2666</v>
      </c>
      <c r="E715" s="347">
        <f>D715/D712*100</f>
        <v>100</v>
      </c>
      <c r="F715" s="347">
        <v>1911.58</v>
      </c>
      <c r="G715" s="347">
        <f>F715/F712*100</f>
        <v>100</v>
      </c>
      <c r="H715" s="356">
        <f t="shared" si="7"/>
        <v>-28.29782445611403</v>
      </c>
    </row>
    <row r="716" spans="1:8" ht="25.5" customHeight="1">
      <c r="A716" s="421"/>
      <c r="B716" s="516"/>
      <c r="C716" s="10" t="s">
        <v>70</v>
      </c>
      <c r="D716" s="333">
        <v>0</v>
      </c>
      <c r="E716" s="347">
        <f>D716/D712*100</f>
        <v>0</v>
      </c>
      <c r="F716" s="347">
        <v>0</v>
      </c>
      <c r="G716" s="347">
        <f>F716/F712*100</f>
        <v>0</v>
      </c>
      <c r="H716" s="360" t="e">
        <f t="shared" si="7"/>
        <v>#DIV/0!</v>
      </c>
    </row>
    <row r="717" spans="1:8" ht="15.75">
      <c r="A717" s="498" t="s">
        <v>1108</v>
      </c>
      <c r="B717" s="516" t="s">
        <v>1647</v>
      </c>
      <c r="C717" s="7" t="s">
        <v>618</v>
      </c>
      <c r="D717" s="333">
        <f>D718+D719+D720+D721</f>
        <v>28050</v>
      </c>
      <c r="E717" s="347">
        <f>E718+E719+E720+E721</f>
        <v>100</v>
      </c>
      <c r="F717" s="347">
        <f>F718+F719+F720+F721</f>
        <v>27335.75</v>
      </c>
      <c r="G717" s="347">
        <f>G718+G719+G720+G721</f>
        <v>100</v>
      </c>
      <c r="H717" s="356">
        <f t="shared" si="7"/>
        <v>-2.546345811051694</v>
      </c>
    </row>
    <row r="718" spans="1:8" ht="15.75">
      <c r="A718" s="498"/>
      <c r="B718" s="516"/>
      <c r="C718" s="10" t="s">
        <v>67</v>
      </c>
      <c r="D718" s="333">
        <v>0</v>
      </c>
      <c r="E718" s="347">
        <f>D718/D717*100</f>
        <v>0</v>
      </c>
      <c r="F718" s="347">
        <v>0</v>
      </c>
      <c r="G718" s="347">
        <f>F718/F717*100</f>
        <v>0</v>
      </c>
      <c r="H718" s="360" t="e">
        <f t="shared" si="7"/>
        <v>#DIV/0!</v>
      </c>
    </row>
    <row r="719" spans="1:8" ht="15.75">
      <c r="A719" s="498"/>
      <c r="B719" s="516"/>
      <c r="C719" s="10" t="s">
        <v>68</v>
      </c>
      <c r="D719" s="333">
        <v>0</v>
      </c>
      <c r="E719" s="347">
        <f>D719/D717*100</f>
        <v>0</v>
      </c>
      <c r="F719" s="347">
        <v>0</v>
      </c>
      <c r="G719" s="347">
        <f>F719/F717*100</f>
        <v>0</v>
      </c>
      <c r="H719" s="360" t="e">
        <f t="shared" si="7"/>
        <v>#DIV/0!</v>
      </c>
    </row>
    <row r="720" spans="1:8" ht="15.75">
      <c r="A720" s="498"/>
      <c r="B720" s="516"/>
      <c r="C720" s="10" t="s">
        <v>21</v>
      </c>
      <c r="D720" s="333">
        <v>28050</v>
      </c>
      <c r="E720" s="347">
        <f>D720/D717*100</f>
        <v>100</v>
      </c>
      <c r="F720" s="347">
        <v>27335.75</v>
      </c>
      <c r="G720" s="347">
        <f>F720/F717*100</f>
        <v>100</v>
      </c>
      <c r="H720" s="356">
        <f t="shared" si="7"/>
        <v>-2.546345811051694</v>
      </c>
    </row>
    <row r="721" spans="1:8" ht="15.75">
      <c r="A721" s="498"/>
      <c r="B721" s="516"/>
      <c r="C721" s="10" t="s">
        <v>70</v>
      </c>
      <c r="D721" s="333">
        <v>0</v>
      </c>
      <c r="E721" s="347">
        <f>D721/D717*100</f>
        <v>0</v>
      </c>
      <c r="F721" s="347">
        <v>0</v>
      </c>
      <c r="G721" s="347">
        <f>F721/F717*100</f>
        <v>0</v>
      </c>
      <c r="H721" s="360" t="e">
        <f aca="true" t="shared" si="8" ref="H721:H784">F721/D721*100-100</f>
        <v>#DIV/0!</v>
      </c>
    </row>
    <row r="722" spans="1:8" ht="15.75">
      <c r="A722" s="498" t="s">
        <v>1109</v>
      </c>
      <c r="B722" s="516" t="s">
        <v>1648</v>
      </c>
      <c r="C722" s="7" t="s">
        <v>618</v>
      </c>
      <c r="D722" s="333">
        <f>D723+D724+D725+D726</f>
        <v>20807</v>
      </c>
      <c r="E722" s="347">
        <f>E723+E724+E725+E726</f>
        <v>100</v>
      </c>
      <c r="F722" s="347">
        <f>F723+F724+F725+F726</f>
        <v>32904.1</v>
      </c>
      <c r="G722" s="347">
        <f>G723+G724+G725+G726</f>
        <v>100</v>
      </c>
      <c r="H722" s="356">
        <f t="shared" si="8"/>
        <v>58.13956841447589</v>
      </c>
    </row>
    <row r="723" spans="1:8" ht="15.75">
      <c r="A723" s="498"/>
      <c r="B723" s="516"/>
      <c r="C723" s="10" t="s">
        <v>67</v>
      </c>
      <c r="D723" s="333">
        <v>0</v>
      </c>
      <c r="E723" s="347">
        <f>D723/D722*100</f>
        <v>0</v>
      </c>
      <c r="F723" s="347">
        <v>0</v>
      </c>
      <c r="G723" s="347">
        <f>F723/F722*100</f>
        <v>0</v>
      </c>
      <c r="H723" s="360" t="e">
        <f t="shared" si="8"/>
        <v>#DIV/0!</v>
      </c>
    </row>
    <row r="724" spans="1:8" ht="15.75">
      <c r="A724" s="498"/>
      <c r="B724" s="516"/>
      <c r="C724" s="10" t="s">
        <v>68</v>
      </c>
      <c r="D724" s="333">
        <v>20807</v>
      </c>
      <c r="E724" s="347">
        <f>D724/D722*100</f>
        <v>100</v>
      </c>
      <c r="F724" s="347">
        <v>17269.13</v>
      </c>
      <c r="G724" s="347">
        <f>F724/F722*100</f>
        <v>52.483216377290375</v>
      </c>
      <c r="H724" s="356">
        <f t="shared" si="8"/>
        <v>-17.003268130917476</v>
      </c>
    </row>
    <row r="725" spans="1:8" ht="15.75">
      <c r="A725" s="498"/>
      <c r="B725" s="516"/>
      <c r="C725" s="10" t="s">
        <v>21</v>
      </c>
      <c r="D725" s="333">
        <v>0</v>
      </c>
      <c r="E725" s="347">
        <f>D725/D722*100</f>
        <v>0</v>
      </c>
      <c r="F725" s="347">
        <v>15634.97</v>
      </c>
      <c r="G725" s="347">
        <f>F725/F722*100</f>
        <v>47.51678362270963</v>
      </c>
      <c r="H725" s="360" t="e">
        <f t="shared" si="8"/>
        <v>#DIV/0!</v>
      </c>
    </row>
    <row r="726" spans="1:8" ht="15.75">
      <c r="A726" s="498"/>
      <c r="B726" s="516"/>
      <c r="C726" s="10" t="s">
        <v>70</v>
      </c>
      <c r="D726" s="333">
        <v>0</v>
      </c>
      <c r="E726" s="347">
        <f>D726/D722*100</f>
        <v>0</v>
      </c>
      <c r="F726" s="347">
        <v>0</v>
      </c>
      <c r="G726" s="347">
        <f>F726/F722*100</f>
        <v>0</v>
      </c>
      <c r="H726" s="360" t="e">
        <f t="shared" si="8"/>
        <v>#DIV/0!</v>
      </c>
    </row>
    <row r="727" spans="1:8" ht="15.75">
      <c r="A727" s="498" t="s">
        <v>1110</v>
      </c>
      <c r="B727" s="516" t="s">
        <v>1649</v>
      </c>
      <c r="C727" s="7" t="s">
        <v>618</v>
      </c>
      <c r="D727" s="333">
        <f>D728+D729+D730+D731</f>
        <v>19553</v>
      </c>
      <c r="E727" s="347">
        <f>E728+E729+E730+E731</f>
        <v>100</v>
      </c>
      <c r="F727" s="347">
        <f>F728+F729+F730+F731</f>
        <v>17020.9</v>
      </c>
      <c r="G727" s="347">
        <f>G728+G729+G730+G731</f>
        <v>100</v>
      </c>
      <c r="H727" s="356">
        <f t="shared" si="8"/>
        <v>-12.949930956886405</v>
      </c>
    </row>
    <row r="728" spans="1:8" ht="15.75">
      <c r="A728" s="498"/>
      <c r="B728" s="516"/>
      <c r="C728" s="10" t="s">
        <v>67</v>
      </c>
      <c r="D728" s="333">
        <v>0</v>
      </c>
      <c r="E728" s="347">
        <f>D728/D727*100</f>
        <v>0</v>
      </c>
      <c r="F728" s="347">
        <v>0</v>
      </c>
      <c r="G728" s="347">
        <f>F728/F727*100</f>
        <v>0</v>
      </c>
      <c r="H728" s="360" t="e">
        <f t="shared" si="8"/>
        <v>#DIV/0!</v>
      </c>
    </row>
    <row r="729" spans="1:8" ht="15.75">
      <c r="A729" s="498"/>
      <c r="B729" s="516"/>
      <c r="C729" s="10" t="s">
        <v>68</v>
      </c>
      <c r="D729" s="333">
        <v>19553</v>
      </c>
      <c r="E729" s="347">
        <f>D729/D727*100</f>
        <v>100</v>
      </c>
      <c r="F729" s="347">
        <v>17020.9</v>
      </c>
      <c r="G729" s="347">
        <f>F729/F727*100</f>
        <v>100</v>
      </c>
      <c r="H729" s="356">
        <f t="shared" si="8"/>
        <v>-12.949930956886405</v>
      </c>
    </row>
    <row r="730" spans="1:8" ht="15.75">
      <c r="A730" s="498"/>
      <c r="B730" s="516"/>
      <c r="C730" s="10" t="s">
        <v>21</v>
      </c>
      <c r="D730" s="333">
        <v>0</v>
      </c>
      <c r="E730" s="347">
        <f>D730/D727*100</f>
        <v>0</v>
      </c>
      <c r="F730" s="347">
        <v>0</v>
      </c>
      <c r="G730" s="347">
        <f>F730/F727*100</f>
        <v>0</v>
      </c>
      <c r="H730" s="360" t="e">
        <f t="shared" si="8"/>
        <v>#DIV/0!</v>
      </c>
    </row>
    <row r="731" spans="1:8" ht="15.75">
      <c r="A731" s="498"/>
      <c r="B731" s="516"/>
      <c r="C731" s="10" t="s">
        <v>70</v>
      </c>
      <c r="D731" s="333">
        <v>0</v>
      </c>
      <c r="E731" s="347">
        <f>D731/D727*100</f>
        <v>0</v>
      </c>
      <c r="F731" s="347">
        <v>0</v>
      </c>
      <c r="G731" s="347">
        <f>F731/F727*100</f>
        <v>0</v>
      </c>
      <c r="H731" s="360" t="e">
        <f t="shared" si="8"/>
        <v>#DIV/0!</v>
      </c>
    </row>
    <row r="732" spans="1:8" ht="27" customHeight="1">
      <c r="A732" s="498" t="s">
        <v>1111</v>
      </c>
      <c r="B732" s="516" t="s">
        <v>1650</v>
      </c>
      <c r="C732" s="7" t="s">
        <v>618</v>
      </c>
      <c r="D732" s="333">
        <f>D733+D734+D735+D736</f>
        <v>5732</v>
      </c>
      <c r="E732" s="347">
        <f>E733+E734+E735+E736</f>
        <v>100</v>
      </c>
      <c r="F732" s="347">
        <f>F733+F734+F735+F736</f>
        <v>5732</v>
      </c>
      <c r="G732" s="347">
        <f>G733+G734+G735+G736</f>
        <v>100</v>
      </c>
      <c r="H732" s="356">
        <f t="shared" si="8"/>
        <v>0</v>
      </c>
    </row>
    <row r="733" spans="1:8" ht="27" customHeight="1">
      <c r="A733" s="498"/>
      <c r="B733" s="516"/>
      <c r="C733" s="10" t="s">
        <v>67</v>
      </c>
      <c r="D733" s="333">
        <v>0</v>
      </c>
      <c r="E733" s="347">
        <f>D733/D732*100</f>
        <v>0</v>
      </c>
      <c r="F733" s="347">
        <v>0</v>
      </c>
      <c r="G733" s="347">
        <f>F733/F732*100</f>
        <v>0</v>
      </c>
      <c r="H733" s="360" t="e">
        <f t="shared" si="8"/>
        <v>#DIV/0!</v>
      </c>
    </row>
    <row r="734" spans="1:8" ht="26.25" customHeight="1">
      <c r="A734" s="498"/>
      <c r="B734" s="516"/>
      <c r="C734" s="10" t="s">
        <v>68</v>
      </c>
      <c r="D734" s="333">
        <v>5732</v>
      </c>
      <c r="E734" s="347">
        <f>D734/D732*100</f>
        <v>100</v>
      </c>
      <c r="F734" s="347">
        <v>5732</v>
      </c>
      <c r="G734" s="347">
        <f>F734/F732*100</f>
        <v>100</v>
      </c>
      <c r="H734" s="356">
        <f t="shared" si="8"/>
        <v>0</v>
      </c>
    </row>
    <row r="735" spans="1:8" ht="27.75" customHeight="1">
      <c r="A735" s="498"/>
      <c r="B735" s="516"/>
      <c r="C735" s="10" t="s">
        <v>21</v>
      </c>
      <c r="D735" s="333">
        <v>0</v>
      </c>
      <c r="E735" s="347">
        <f>D735/D732*100</f>
        <v>0</v>
      </c>
      <c r="F735" s="347">
        <v>0</v>
      </c>
      <c r="G735" s="347">
        <f>F735/F732*100</f>
        <v>0</v>
      </c>
      <c r="H735" s="360" t="e">
        <f t="shared" si="8"/>
        <v>#DIV/0!</v>
      </c>
    </row>
    <row r="736" spans="1:8" ht="35.25" customHeight="1">
      <c r="A736" s="498"/>
      <c r="B736" s="516"/>
      <c r="C736" s="10" t="s">
        <v>70</v>
      </c>
      <c r="D736" s="333">
        <v>0</v>
      </c>
      <c r="E736" s="347">
        <f>D736/D732*100</f>
        <v>0</v>
      </c>
      <c r="F736" s="347">
        <v>0</v>
      </c>
      <c r="G736" s="347">
        <f>F736/F732*100</f>
        <v>0</v>
      </c>
      <c r="H736" s="360" t="e">
        <f t="shared" si="8"/>
        <v>#DIV/0!</v>
      </c>
    </row>
    <row r="737" spans="1:8" ht="29.25" customHeight="1">
      <c r="A737" s="498" t="s">
        <v>1112</v>
      </c>
      <c r="B737" s="516" t="s">
        <v>1650</v>
      </c>
      <c r="C737" s="7" t="s">
        <v>618</v>
      </c>
      <c r="D737" s="333">
        <f>D738+D739+D740+D741</f>
        <v>17543</v>
      </c>
      <c r="E737" s="347">
        <f>E738+E739+E740+E741</f>
        <v>100</v>
      </c>
      <c r="F737" s="347">
        <f>F738+F739+F740+F741</f>
        <v>18854.48</v>
      </c>
      <c r="G737" s="347">
        <f>G738+G739+G740+G741</f>
        <v>100</v>
      </c>
      <c r="H737" s="356">
        <f t="shared" si="8"/>
        <v>7.475802314313398</v>
      </c>
    </row>
    <row r="738" spans="1:8" ht="27" customHeight="1">
      <c r="A738" s="498"/>
      <c r="B738" s="516"/>
      <c r="C738" s="10" t="s">
        <v>67</v>
      </c>
      <c r="D738" s="333">
        <v>17543</v>
      </c>
      <c r="E738" s="347">
        <f>D738/D737*100</f>
        <v>100</v>
      </c>
      <c r="F738" s="347">
        <v>18854.48</v>
      </c>
      <c r="G738" s="347">
        <f>F738/F737*100</f>
        <v>100</v>
      </c>
      <c r="H738" s="356">
        <f t="shared" si="8"/>
        <v>7.475802314313398</v>
      </c>
    </row>
    <row r="739" spans="1:8" ht="23.25" customHeight="1">
      <c r="A739" s="498"/>
      <c r="B739" s="516"/>
      <c r="C739" s="10" t="s">
        <v>68</v>
      </c>
      <c r="D739" s="333">
        <v>0</v>
      </c>
      <c r="E739" s="347">
        <f>D739/D737*100</f>
        <v>0</v>
      </c>
      <c r="F739" s="347">
        <v>0</v>
      </c>
      <c r="G739" s="347">
        <f>F739/F737*100</f>
        <v>0</v>
      </c>
      <c r="H739" s="360" t="e">
        <f t="shared" si="8"/>
        <v>#DIV/0!</v>
      </c>
    </row>
    <row r="740" spans="1:8" ht="27.75" customHeight="1">
      <c r="A740" s="498"/>
      <c r="B740" s="516"/>
      <c r="C740" s="10" t="s">
        <v>21</v>
      </c>
      <c r="D740" s="333">
        <v>0</v>
      </c>
      <c r="E740" s="347">
        <f>D740/D737*100</f>
        <v>0</v>
      </c>
      <c r="F740" s="347">
        <v>0</v>
      </c>
      <c r="G740" s="347">
        <f>F740/F737*100</f>
        <v>0</v>
      </c>
      <c r="H740" s="360" t="e">
        <f t="shared" si="8"/>
        <v>#DIV/0!</v>
      </c>
    </row>
    <row r="741" spans="1:8" ht="33.75" customHeight="1">
      <c r="A741" s="498"/>
      <c r="B741" s="516"/>
      <c r="C741" s="10" t="s">
        <v>70</v>
      </c>
      <c r="D741" s="333">
        <v>0</v>
      </c>
      <c r="E741" s="347">
        <f>D741/D737*100</f>
        <v>0</v>
      </c>
      <c r="F741" s="347">
        <v>0</v>
      </c>
      <c r="G741" s="347">
        <f>F741/F737*100</f>
        <v>0</v>
      </c>
      <c r="H741" s="360" t="e">
        <f t="shared" si="8"/>
        <v>#DIV/0!</v>
      </c>
    </row>
    <row r="742" spans="1:8" ht="15.75" customHeight="1">
      <c r="A742" s="519" t="s">
        <v>1113</v>
      </c>
      <c r="B742" s="487" t="s">
        <v>1651</v>
      </c>
      <c r="C742" s="7" t="s">
        <v>618</v>
      </c>
      <c r="D742" s="333">
        <f>D743+D744+D745+D746</f>
        <v>10440</v>
      </c>
      <c r="E742" s="347">
        <f>E743+E744+E745+E746</f>
        <v>100</v>
      </c>
      <c r="F742" s="347">
        <f>F743+F744+F745+F746</f>
        <v>8695.02</v>
      </c>
      <c r="G742" s="347">
        <f>G743+G744+G745+G746</f>
        <v>100</v>
      </c>
      <c r="H742" s="356">
        <f t="shared" si="8"/>
        <v>-16.71436781609195</v>
      </c>
    </row>
    <row r="743" spans="1:8" ht="15.75">
      <c r="A743" s="520"/>
      <c r="B743" s="490"/>
      <c r="C743" s="10" t="s">
        <v>67</v>
      </c>
      <c r="D743" s="333">
        <v>10440</v>
      </c>
      <c r="E743" s="347">
        <f>D743/D742*100</f>
        <v>100</v>
      </c>
      <c r="F743" s="347">
        <v>8695.02</v>
      </c>
      <c r="G743" s="347">
        <f>F743/F742*100</f>
        <v>100</v>
      </c>
      <c r="H743" s="356">
        <f t="shared" si="8"/>
        <v>-16.71436781609195</v>
      </c>
    </row>
    <row r="744" spans="1:8" ht="15.75">
      <c r="A744" s="520"/>
      <c r="B744" s="490"/>
      <c r="C744" s="10" t="s">
        <v>68</v>
      </c>
      <c r="D744" s="333">
        <v>0</v>
      </c>
      <c r="E744" s="347">
        <f>D744/D742*100</f>
        <v>0</v>
      </c>
      <c r="F744" s="347">
        <v>0</v>
      </c>
      <c r="G744" s="347">
        <f>F744/F742*100</f>
        <v>0</v>
      </c>
      <c r="H744" s="360" t="e">
        <f t="shared" si="8"/>
        <v>#DIV/0!</v>
      </c>
    </row>
    <row r="745" spans="1:8" ht="15.75">
      <c r="A745" s="520"/>
      <c r="B745" s="490"/>
      <c r="C745" s="10" t="s">
        <v>21</v>
      </c>
      <c r="D745" s="333">
        <v>0</v>
      </c>
      <c r="E745" s="347">
        <f>D745/D742*100</f>
        <v>0</v>
      </c>
      <c r="F745" s="347">
        <v>0</v>
      </c>
      <c r="G745" s="347">
        <f>F745/F742*100</f>
        <v>0</v>
      </c>
      <c r="H745" s="360" t="e">
        <f t="shared" si="8"/>
        <v>#DIV/0!</v>
      </c>
    </row>
    <row r="746" spans="1:8" ht="15.75">
      <c r="A746" s="521"/>
      <c r="B746" s="491"/>
      <c r="C746" s="10" t="s">
        <v>70</v>
      </c>
      <c r="D746" s="333">
        <v>0</v>
      </c>
      <c r="E746" s="347">
        <f>D746/D742*100</f>
        <v>0</v>
      </c>
      <c r="F746" s="347">
        <v>0</v>
      </c>
      <c r="G746" s="347">
        <f>F746/F742*100</f>
        <v>0</v>
      </c>
      <c r="H746" s="360" t="e">
        <f t="shared" si="8"/>
        <v>#DIV/0!</v>
      </c>
    </row>
    <row r="747" spans="1:8" ht="15.75">
      <c r="A747" s="498" t="s">
        <v>1114</v>
      </c>
      <c r="B747" s="516" t="s">
        <v>1652</v>
      </c>
      <c r="C747" s="10" t="s">
        <v>618</v>
      </c>
      <c r="D747" s="333">
        <f>D748+D749+D750+D751</f>
        <v>6306</v>
      </c>
      <c r="E747" s="347">
        <f>E748+E749+E750+E751</f>
        <v>100</v>
      </c>
      <c r="F747" s="347">
        <f>F748+F749+F750+F751</f>
        <v>5724.11</v>
      </c>
      <c r="G747" s="347">
        <f>G748+G749+G750+G751</f>
        <v>100</v>
      </c>
      <c r="H747" s="356">
        <f t="shared" si="8"/>
        <v>-9.227561052965441</v>
      </c>
    </row>
    <row r="748" spans="1:8" ht="15.75">
      <c r="A748" s="498"/>
      <c r="B748" s="516"/>
      <c r="C748" s="10" t="s">
        <v>67</v>
      </c>
      <c r="D748" s="333">
        <v>6306</v>
      </c>
      <c r="E748" s="347">
        <f>D748/D747*100</f>
        <v>100</v>
      </c>
      <c r="F748" s="347">
        <v>5724.11</v>
      </c>
      <c r="G748" s="347">
        <f>F748/F747*100</f>
        <v>100</v>
      </c>
      <c r="H748" s="356">
        <f t="shared" si="8"/>
        <v>-9.227561052965441</v>
      </c>
    </row>
    <row r="749" spans="1:8" ht="15.75">
      <c r="A749" s="498"/>
      <c r="B749" s="516"/>
      <c r="C749" s="10" t="s">
        <v>68</v>
      </c>
      <c r="D749" s="333">
        <v>0</v>
      </c>
      <c r="E749" s="347">
        <f>D749/D747*100</f>
        <v>0</v>
      </c>
      <c r="F749" s="347">
        <v>0</v>
      </c>
      <c r="G749" s="347">
        <f>F749/F747*100</f>
        <v>0</v>
      </c>
      <c r="H749" s="360" t="e">
        <f t="shared" si="8"/>
        <v>#DIV/0!</v>
      </c>
    </row>
    <row r="750" spans="1:8" ht="15.75">
      <c r="A750" s="498"/>
      <c r="B750" s="516"/>
      <c r="C750" s="10" t="s">
        <v>21</v>
      </c>
      <c r="D750" s="333">
        <v>0</v>
      </c>
      <c r="E750" s="347">
        <f>D750/D747*100</f>
        <v>0</v>
      </c>
      <c r="F750" s="347">
        <v>0</v>
      </c>
      <c r="G750" s="347">
        <f>F750/F747*100</f>
        <v>0</v>
      </c>
      <c r="H750" s="360" t="e">
        <f t="shared" si="8"/>
        <v>#DIV/0!</v>
      </c>
    </row>
    <row r="751" spans="1:8" ht="15.75">
      <c r="A751" s="498"/>
      <c r="B751" s="516"/>
      <c r="C751" s="10" t="s">
        <v>70</v>
      </c>
      <c r="D751" s="333">
        <v>0</v>
      </c>
      <c r="E751" s="347">
        <f>D751/D747*100</f>
        <v>0</v>
      </c>
      <c r="F751" s="347">
        <v>0</v>
      </c>
      <c r="G751" s="347">
        <f>F751/F747*100</f>
        <v>0</v>
      </c>
      <c r="H751" s="360" t="e">
        <f t="shared" si="8"/>
        <v>#DIV/0!</v>
      </c>
    </row>
    <row r="752" spans="1:8" ht="15.75">
      <c r="A752" s="498" t="s">
        <v>1115</v>
      </c>
      <c r="B752" s="518" t="s">
        <v>1653</v>
      </c>
      <c r="C752" s="10" t="s">
        <v>618</v>
      </c>
      <c r="D752" s="333">
        <f>D753+D754+D755+D756</f>
        <v>342</v>
      </c>
      <c r="E752" s="347">
        <f>E753+E754+E755+E756</f>
        <v>100</v>
      </c>
      <c r="F752" s="347">
        <f>F753+F754+F755+F756</f>
        <v>293.86</v>
      </c>
      <c r="G752" s="347">
        <f>G753+G754+G755+G756</f>
        <v>100</v>
      </c>
      <c r="H752" s="356">
        <f t="shared" si="8"/>
        <v>-14.076023391812868</v>
      </c>
    </row>
    <row r="753" spans="1:8" ht="15.75">
      <c r="A753" s="498"/>
      <c r="B753" s="516"/>
      <c r="C753" s="10" t="s">
        <v>67</v>
      </c>
      <c r="D753" s="333">
        <v>342</v>
      </c>
      <c r="E753" s="347">
        <f>D753/D752*100</f>
        <v>100</v>
      </c>
      <c r="F753" s="347">
        <v>293.86</v>
      </c>
      <c r="G753" s="347">
        <f>F753/F752*100</f>
        <v>100</v>
      </c>
      <c r="H753" s="356">
        <f t="shared" si="8"/>
        <v>-14.076023391812868</v>
      </c>
    </row>
    <row r="754" spans="1:8" ht="15.75">
      <c r="A754" s="498"/>
      <c r="B754" s="516"/>
      <c r="C754" s="10" t="s">
        <v>68</v>
      </c>
      <c r="D754" s="333">
        <v>0</v>
      </c>
      <c r="E754" s="347">
        <f>D754/D752*100</f>
        <v>0</v>
      </c>
      <c r="F754" s="347">
        <v>0</v>
      </c>
      <c r="G754" s="347">
        <f>F754/F752*100</f>
        <v>0</v>
      </c>
      <c r="H754" s="360" t="e">
        <f t="shared" si="8"/>
        <v>#DIV/0!</v>
      </c>
    </row>
    <row r="755" spans="1:8" ht="15.75">
      <c r="A755" s="498"/>
      <c r="B755" s="516"/>
      <c r="C755" s="10" t="s">
        <v>21</v>
      </c>
      <c r="D755" s="333">
        <v>0</v>
      </c>
      <c r="E755" s="347">
        <f>D755/D752*100</f>
        <v>0</v>
      </c>
      <c r="F755" s="347">
        <v>0</v>
      </c>
      <c r="G755" s="347">
        <f>F755/F752*100</f>
        <v>0</v>
      </c>
      <c r="H755" s="360" t="e">
        <f t="shared" si="8"/>
        <v>#DIV/0!</v>
      </c>
    </row>
    <row r="756" spans="1:8" ht="15.75">
      <c r="A756" s="498"/>
      <c r="B756" s="516"/>
      <c r="C756" s="10" t="s">
        <v>70</v>
      </c>
      <c r="D756" s="333">
        <v>0</v>
      </c>
      <c r="E756" s="347">
        <f>D756/D752*100</f>
        <v>0</v>
      </c>
      <c r="F756" s="347">
        <v>0</v>
      </c>
      <c r="G756" s="347">
        <f>F756/F752*100</f>
        <v>0</v>
      </c>
      <c r="H756" s="360" t="e">
        <f t="shared" si="8"/>
        <v>#DIV/0!</v>
      </c>
    </row>
    <row r="757" spans="1:8" ht="15.75">
      <c r="A757" s="498" t="s">
        <v>1116</v>
      </c>
      <c r="B757" s="516" t="s">
        <v>1654</v>
      </c>
      <c r="C757" s="10" t="s">
        <v>618</v>
      </c>
      <c r="D757" s="333">
        <f>D758+D759+D760+D761</f>
        <v>2698</v>
      </c>
      <c r="E757" s="347">
        <f>E758+E759+E760+E761</f>
        <v>100</v>
      </c>
      <c r="F757" s="347">
        <f>F758+F759+F760+F761</f>
        <v>5330.74</v>
      </c>
      <c r="G757" s="347">
        <f>G758+G759+G760+G761</f>
        <v>100</v>
      </c>
      <c r="H757" s="356">
        <f t="shared" si="8"/>
        <v>97.58117123795401</v>
      </c>
    </row>
    <row r="758" spans="1:8" ht="15.75">
      <c r="A758" s="498"/>
      <c r="B758" s="516"/>
      <c r="C758" s="10" t="s">
        <v>67</v>
      </c>
      <c r="D758" s="333">
        <v>0</v>
      </c>
      <c r="E758" s="347">
        <f>D758/D757*100</f>
        <v>0</v>
      </c>
      <c r="F758" s="347">
        <v>0</v>
      </c>
      <c r="G758" s="347">
        <f>F758/F757*100</f>
        <v>0</v>
      </c>
      <c r="H758" s="356"/>
    </row>
    <row r="759" spans="1:8" ht="15.75">
      <c r="A759" s="498"/>
      <c r="B759" s="516"/>
      <c r="C759" s="10" t="s">
        <v>68</v>
      </c>
      <c r="D759" s="333">
        <v>0</v>
      </c>
      <c r="E759" s="347">
        <f>D759/D757*100</f>
        <v>0</v>
      </c>
      <c r="F759" s="347">
        <v>0</v>
      </c>
      <c r="G759" s="347">
        <f>F759/F757*100</f>
        <v>0</v>
      </c>
      <c r="H759" s="356"/>
    </row>
    <row r="760" spans="1:8" ht="15.75">
      <c r="A760" s="498"/>
      <c r="B760" s="516"/>
      <c r="C760" s="10" t="s">
        <v>21</v>
      </c>
      <c r="D760" s="333">
        <v>2698</v>
      </c>
      <c r="E760" s="347">
        <f>D760/D757*100</f>
        <v>100</v>
      </c>
      <c r="F760" s="347">
        <v>5330.74</v>
      </c>
      <c r="G760" s="347">
        <f>F760/F757*100</f>
        <v>100</v>
      </c>
      <c r="H760" s="356">
        <f t="shared" si="8"/>
        <v>97.58117123795401</v>
      </c>
    </row>
    <row r="761" spans="1:8" ht="15.75">
      <c r="A761" s="498"/>
      <c r="B761" s="516"/>
      <c r="C761" s="10" t="s">
        <v>70</v>
      </c>
      <c r="D761" s="333">
        <v>0</v>
      </c>
      <c r="E761" s="347">
        <f>D761/D757*100</f>
        <v>0</v>
      </c>
      <c r="F761" s="347">
        <v>0</v>
      </c>
      <c r="G761" s="347">
        <f>F761/F757*100</f>
        <v>0</v>
      </c>
      <c r="H761" s="356"/>
    </row>
    <row r="762" spans="1:8" ht="20.25" customHeight="1">
      <c r="A762" s="498" t="s">
        <v>1117</v>
      </c>
      <c r="B762" s="518" t="s">
        <v>1655</v>
      </c>
      <c r="C762" s="10" t="s">
        <v>618</v>
      </c>
      <c r="D762" s="333">
        <f>D763+D764+D765+D766</f>
        <v>4666</v>
      </c>
      <c r="E762" s="347">
        <f>E763+E764+E765+E766</f>
        <v>100</v>
      </c>
      <c r="F762" s="347">
        <f>F763+F764+F765+F766</f>
        <v>5337.93</v>
      </c>
      <c r="G762" s="347">
        <f>G763+G764+G765+G766</f>
        <v>100</v>
      </c>
      <c r="H762" s="356">
        <f t="shared" si="8"/>
        <v>14.400557222460364</v>
      </c>
    </row>
    <row r="763" spans="1:8" ht="22.5" customHeight="1">
      <c r="A763" s="498"/>
      <c r="B763" s="516"/>
      <c r="C763" s="10" t="s">
        <v>67</v>
      </c>
      <c r="D763" s="333">
        <v>0</v>
      </c>
      <c r="E763" s="347">
        <f>D763/D762*100</f>
        <v>0</v>
      </c>
      <c r="F763" s="347">
        <v>0</v>
      </c>
      <c r="G763" s="347">
        <f>F763/F762*100</f>
        <v>0</v>
      </c>
      <c r="H763" s="356"/>
    </row>
    <row r="764" spans="1:8" ht="22.5" customHeight="1">
      <c r="A764" s="498"/>
      <c r="B764" s="516"/>
      <c r="C764" s="10" t="s">
        <v>68</v>
      </c>
      <c r="D764" s="333">
        <v>4666</v>
      </c>
      <c r="E764" s="347">
        <f>D764/D762*100</f>
        <v>100</v>
      </c>
      <c r="F764" s="347">
        <v>5337.93</v>
      </c>
      <c r="G764" s="347">
        <f>F764/F762*100</f>
        <v>100</v>
      </c>
      <c r="H764" s="356">
        <f t="shared" si="8"/>
        <v>14.400557222460364</v>
      </c>
    </row>
    <row r="765" spans="1:8" ht="15.75">
      <c r="A765" s="498"/>
      <c r="B765" s="516"/>
      <c r="C765" s="10" t="s">
        <v>21</v>
      </c>
      <c r="D765" s="333">
        <v>0</v>
      </c>
      <c r="E765" s="347">
        <f>D765/D762*100</f>
        <v>0</v>
      </c>
      <c r="F765" s="347">
        <v>0</v>
      </c>
      <c r="G765" s="347">
        <f>F765/F762*100</f>
        <v>0</v>
      </c>
      <c r="H765" s="356"/>
    </row>
    <row r="766" spans="1:8" ht="15.75">
      <c r="A766" s="498"/>
      <c r="B766" s="516"/>
      <c r="C766" s="10" t="s">
        <v>70</v>
      </c>
      <c r="D766" s="333">
        <v>0</v>
      </c>
      <c r="E766" s="347">
        <f>D766/D762*100</f>
        <v>0</v>
      </c>
      <c r="F766" s="347">
        <v>0</v>
      </c>
      <c r="G766" s="347">
        <f>F766/F762*100</f>
        <v>0</v>
      </c>
      <c r="H766" s="356"/>
    </row>
    <row r="767" spans="1:8" ht="33.75" customHeight="1">
      <c r="A767" s="498" t="s">
        <v>1118</v>
      </c>
      <c r="B767" s="516" t="s">
        <v>1656</v>
      </c>
      <c r="C767" s="8" t="s">
        <v>618</v>
      </c>
      <c r="D767" s="333">
        <f>D768+D769+D770+D771</f>
        <v>0</v>
      </c>
      <c r="E767" s="347">
        <v>0</v>
      </c>
      <c r="F767" s="347">
        <f>F768+F769+F770+F771</f>
        <v>0</v>
      </c>
      <c r="G767" s="347">
        <v>0</v>
      </c>
      <c r="H767" s="356"/>
    </row>
    <row r="768" spans="1:8" ht="22.5" customHeight="1">
      <c r="A768" s="498"/>
      <c r="B768" s="516"/>
      <c r="C768" s="10" t="s">
        <v>67</v>
      </c>
      <c r="D768" s="333">
        <v>0</v>
      </c>
      <c r="E768" s="347">
        <f>D768/D764*100</f>
        <v>0</v>
      </c>
      <c r="F768" s="347">
        <v>0</v>
      </c>
      <c r="G768" s="347">
        <f>F768/F764*100</f>
        <v>0</v>
      </c>
      <c r="H768" s="356"/>
    </row>
    <row r="769" spans="1:8" ht="21.75" customHeight="1">
      <c r="A769" s="498"/>
      <c r="B769" s="516"/>
      <c r="C769" s="10" t="s">
        <v>68</v>
      </c>
      <c r="D769" s="333">
        <v>0</v>
      </c>
      <c r="E769" s="347">
        <v>0</v>
      </c>
      <c r="F769" s="347">
        <v>0</v>
      </c>
      <c r="G769" s="347">
        <v>0</v>
      </c>
      <c r="H769" s="356"/>
    </row>
    <row r="770" spans="1:8" ht="24.75" customHeight="1">
      <c r="A770" s="498"/>
      <c r="B770" s="516"/>
      <c r="C770" s="10" t="s">
        <v>21</v>
      </c>
      <c r="D770" s="333">
        <v>0</v>
      </c>
      <c r="E770" s="347">
        <v>0</v>
      </c>
      <c r="F770" s="347">
        <v>0</v>
      </c>
      <c r="G770" s="347">
        <v>0</v>
      </c>
      <c r="H770" s="356"/>
    </row>
    <row r="771" spans="1:8" ht="27" customHeight="1">
      <c r="A771" s="498"/>
      <c r="B771" s="516"/>
      <c r="C771" s="10" t="s">
        <v>70</v>
      </c>
      <c r="D771" s="333">
        <v>0</v>
      </c>
      <c r="E771" s="347">
        <v>0</v>
      </c>
      <c r="F771" s="347">
        <v>0</v>
      </c>
      <c r="G771" s="347">
        <v>0</v>
      </c>
      <c r="H771" s="356"/>
    </row>
    <row r="772" spans="1:8" ht="20.25" customHeight="1">
      <c r="A772" s="498" t="s">
        <v>1119</v>
      </c>
      <c r="B772" s="516" t="s">
        <v>1657</v>
      </c>
      <c r="C772" s="8" t="s">
        <v>618</v>
      </c>
      <c r="D772" s="333">
        <f>D773+D774+D775+D776</f>
        <v>0</v>
      </c>
      <c r="E772" s="347">
        <v>0</v>
      </c>
      <c r="F772" s="347">
        <f>F773+F774+F775+F776</f>
        <v>0</v>
      </c>
      <c r="G772" s="347">
        <v>0</v>
      </c>
      <c r="H772" s="356"/>
    </row>
    <row r="773" spans="1:8" ht="22.5" customHeight="1">
      <c r="A773" s="498"/>
      <c r="B773" s="516"/>
      <c r="C773" s="10" t="s">
        <v>67</v>
      </c>
      <c r="D773" s="333">
        <v>0</v>
      </c>
      <c r="E773" s="347">
        <v>0</v>
      </c>
      <c r="F773" s="347">
        <v>0</v>
      </c>
      <c r="G773" s="347">
        <v>0</v>
      </c>
      <c r="H773" s="356"/>
    </row>
    <row r="774" spans="1:8" ht="22.5" customHeight="1">
      <c r="A774" s="498"/>
      <c r="B774" s="516"/>
      <c r="C774" s="10" t="s">
        <v>68</v>
      </c>
      <c r="D774" s="333">
        <v>0</v>
      </c>
      <c r="E774" s="347">
        <v>0</v>
      </c>
      <c r="F774" s="347">
        <v>0</v>
      </c>
      <c r="G774" s="347">
        <v>0</v>
      </c>
      <c r="H774" s="356"/>
    </row>
    <row r="775" spans="1:8" ht="15.75">
      <c r="A775" s="498"/>
      <c r="B775" s="516"/>
      <c r="C775" s="13" t="s">
        <v>21</v>
      </c>
      <c r="D775" s="349">
        <v>0</v>
      </c>
      <c r="E775" s="347">
        <v>0</v>
      </c>
      <c r="F775" s="347">
        <v>0</v>
      </c>
      <c r="G775" s="347">
        <v>0</v>
      </c>
      <c r="H775" s="356"/>
    </row>
    <row r="776" spans="1:8" ht="15.75">
      <c r="A776" s="498"/>
      <c r="B776" s="516"/>
      <c r="C776" s="8" t="s">
        <v>70</v>
      </c>
      <c r="D776" s="53">
        <v>0</v>
      </c>
      <c r="E776" s="347">
        <v>0</v>
      </c>
      <c r="F776" s="347">
        <v>0</v>
      </c>
      <c r="G776" s="347">
        <v>0</v>
      </c>
      <c r="H776" s="356"/>
    </row>
    <row r="777" spans="1:8" ht="15.75">
      <c r="A777" s="513" t="s">
        <v>1120</v>
      </c>
      <c r="B777" s="517" t="s">
        <v>1538</v>
      </c>
      <c r="C777" s="359" t="s">
        <v>618</v>
      </c>
      <c r="D777" s="356">
        <f>D778+D779+D780+D781</f>
        <v>102774</v>
      </c>
      <c r="E777" s="356">
        <f>E778+E779+E780+E781</f>
        <v>100.00000000000001</v>
      </c>
      <c r="F777" s="356">
        <f>F778+F779+F780+F781</f>
        <v>100290.92</v>
      </c>
      <c r="G777" s="356">
        <f>G778+G779+G780+G781</f>
        <v>100.00000000000001</v>
      </c>
      <c r="H777" s="356">
        <f t="shared" si="8"/>
        <v>-2.4160585362056537</v>
      </c>
    </row>
    <row r="778" spans="1:8" ht="15.75">
      <c r="A778" s="513"/>
      <c r="B778" s="517"/>
      <c r="C778" s="359" t="s">
        <v>67</v>
      </c>
      <c r="D778" s="356">
        <f aca="true" t="shared" si="9" ref="D778:F781">D783</f>
        <v>0</v>
      </c>
      <c r="E778" s="356">
        <f>D778/D777*100</f>
        <v>0</v>
      </c>
      <c r="F778" s="356">
        <f t="shared" si="9"/>
        <v>0</v>
      </c>
      <c r="G778" s="356">
        <f>F778/F777*100</f>
        <v>0</v>
      </c>
      <c r="H778" s="360" t="e">
        <f t="shared" si="8"/>
        <v>#DIV/0!</v>
      </c>
    </row>
    <row r="779" spans="1:8" ht="15.75">
      <c r="A779" s="513"/>
      <c r="B779" s="517"/>
      <c r="C779" s="359" t="s">
        <v>68</v>
      </c>
      <c r="D779" s="356">
        <f t="shared" si="9"/>
        <v>90764</v>
      </c>
      <c r="E779" s="356">
        <f>D779/D777*100</f>
        <v>88.31416506120226</v>
      </c>
      <c r="F779" s="356">
        <f t="shared" si="9"/>
        <v>85545</v>
      </c>
      <c r="G779" s="356">
        <f>F779/F777*100</f>
        <v>85.29685439120512</v>
      </c>
      <c r="H779" s="356">
        <f t="shared" si="8"/>
        <v>-5.750077123088445</v>
      </c>
    </row>
    <row r="780" spans="1:8" ht="15.75">
      <c r="A780" s="513"/>
      <c r="B780" s="517"/>
      <c r="C780" s="359" t="s">
        <v>21</v>
      </c>
      <c r="D780" s="356">
        <f t="shared" si="9"/>
        <v>0</v>
      </c>
      <c r="E780" s="356">
        <f>D780/D777*100</f>
        <v>0</v>
      </c>
      <c r="F780" s="356">
        <f t="shared" si="9"/>
        <v>0</v>
      </c>
      <c r="G780" s="356">
        <f>F780/F777*100</f>
        <v>0</v>
      </c>
      <c r="H780" s="360" t="e">
        <f t="shared" si="8"/>
        <v>#DIV/0!</v>
      </c>
    </row>
    <row r="781" spans="1:8" ht="15.75">
      <c r="A781" s="513"/>
      <c r="B781" s="517"/>
      <c r="C781" s="359" t="s">
        <v>70</v>
      </c>
      <c r="D781" s="356">
        <f t="shared" si="9"/>
        <v>12010</v>
      </c>
      <c r="E781" s="356">
        <f>D781/D777*100</f>
        <v>11.68583493879775</v>
      </c>
      <c r="F781" s="356">
        <f t="shared" si="9"/>
        <v>14745.92</v>
      </c>
      <c r="G781" s="356">
        <f>F781/F777*100</f>
        <v>14.703145608794893</v>
      </c>
      <c r="H781" s="356">
        <f t="shared" si="8"/>
        <v>22.780349708576182</v>
      </c>
    </row>
    <row r="782" spans="1:8" ht="15.75">
      <c r="A782" s="498" t="s">
        <v>175</v>
      </c>
      <c r="B782" s="516" t="s">
        <v>1658</v>
      </c>
      <c r="C782" s="8" t="s">
        <v>618</v>
      </c>
      <c r="D782" s="53">
        <f>D783+D784+D785+D786</f>
        <v>102774</v>
      </c>
      <c r="E782" s="347">
        <f>E783+E784+E785+E786</f>
        <v>100.00000000000001</v>
      </c>
      <c r="F782" s="347">
        <f>F783+F784+F785+F786</f>
        <v>100290.92</v>
      </c>
      <c r="G782" s="347">
        <f>G783+G784+G785+G786</f>
        <v>100.00000000000001</v>
      </c>
      <c r="H782" s="356">
        <f t="shared" si="8"/>
        <v>-2.4160585362056537</v>
      </c>
    </row>
    <row r="783" spans="1:8" ht="15.75">
      <c r="A783" s="498"/>
      <c r="B783" s="516"/>
      <c r="C783" s="8" t="s">
        <v>67</v>
      </c>
      <c r="D783" s="53">
        <v>0</v>
      </c>
      <c r="E783" s="347">
        <f>D783/D782*100</f>
        <v>0</v>
      </c>
      <c r="F783" s="347">
        <v>0</v>
      </c>
      <c r="G783" s="347">
        <f>F783/F782*100</f>
        <v>0</v>
      </c>
      <c r="H783" s="360" t="e">
        <f t="shared" si="8"/>
        <v>#DIV/0!</v>
      </c>
    </row>
    <row r="784" spans="1:8" ht="15.75">
      <c r="A784" s="498"/>
      <c r="B784" s="516"/>
      <c r="C784" s="8" t="s">
        <v>68</v>
      </c>
      <c r="D784" s="53">
        <v>90764</v>
      </c>
      <c r="E784" s="347">
        <f>D784/D782*100</f>
        <v>88.31416506120226</v>
      </c>
      <c r="F784" s="347">
        <v>85545</v>
      </c>
      <c r="G784" s="347">
        <f>F784/F782*100</f>
        <v>85.29685439120512</v>
      </c>
      <c r="H784" s="356">
        <f t="shared" si="8"/>
        <v>-5.750077123088445</v>
      </c>
    </row>
    <row r="785" spans="1:8" ht="15.75">
      <c r="A785" s="498"/>
      <c r="B785" s="516"/>
      <c r="C785" s="8" t="s">
        <v>21</v>
      </c>
      <c r="D785" s="53">
        <v>0</v>
      </c>
      <c r="E785" s="347">
        <f>D785/D782*100</f>
        <v>0</v>
      </c>
      <c r="F785" s="347">
        <v>0</v>
      </c>
      <c r="G785" s="347">
        <f>F785/F782*100</f>
        <v>0</v>
      </c>
      <c r="H785" s="360" t="e">
        <f aca="true" t="shared" si="10" ref="H785:H848">F785/D785*100-100</f>
        <v>#DIV/0!</v>
      </c>
    </row>
    <row r="786" spans="1:8" ht="15.75">
      <c r="A786" s="498"/>
      <c r="B786" s="516"/>
      <c r="C786" s="8" t="s">
        <v>70</v>
      </c>
      <c r="D786" s="53">
        <v>12010</v>
      </c>
      <c r="E786" s="347">
        <f>D786/D782*100</f>
        <v>11.68583493879775</v>
      </c>
      <c r="F786" s="347">
        <v>14745.92</v>
      </c>
      <c r="G786" s="347">
        <f>F786/F782*100</f>
        <v>14.703145608794893</v>
      </c>
      <c r="H786" s="356">
        <f t="shared" si="10"/>
        <v>22.780349708576182</v>
      </c>
    </row>
    <row r="787" spans="1:8" ht="15.75">
      <c r="A787" s="513" t="s">
        <v>1121</v>
      </c>
      <c r="B787" s="517" t="s">
        <v>1539</v>
      </c>
      <c r="C787" s="359" t="s">
        <v>618</v>
      </c>
      <c r="D787" s="356">
        <f>D788+D789+D790+D791</f>
        <v>45160</v>
      </c>
      <c r="E787" s="356">
        <f>E788+E789+E790+E791</f>
        <v>100.00000000000001</v>
      </c>
      <c r="F787" s="356">
        <f>F788+F789+F790+F791</f>
        <v>37761.96000000001</v>
      </c>
      <c r="G787" s="356">
        <f>G788+G789+G790+G791</f>
        <v>100</v>
      </c>
      <c r="H787" s="356">
        <f t="shared" si="10"/>
        <v>-16.381842338352513</v>
      </c>
    </row>
    <row r="788" spans="1:8" ht="15.75">
      <c r="A788" s="513"/>
      <c r="B788" s="517"/>
      <c r="C788" s="359" t="s">
        <v>67</v>
      </c>
      <c r="D788" s="356">
        <f aca="true" t="shared" si="11" ref="D788:F790">D793+D798+D803</f>
        <v>245</v>
      </c>
      <c r="E788" s="356">
        <f>D788/D787*100</f>
        <v>0.5425155004428698</v>
      </c>
      <c r="F788" s="356">
        <f t="shared" si="11"/>
        <v>186.16</v>
      </c>
      <c r="G788" s="356">
        <f>F788/F787*100</f>
        <v>0.4929828854222608</v>
      </c>
      <c r="H788" s="356">
        <f t="shared" si="10"/>
        <v>-24.016326530612247</v>
      </c>
    </row>
    <row r="789" spans="1:8" ht="15.75">
      <c r="A789" s="513"/>
      <c r="B789" s="517"/>
      <c r="C789" s="359" t="s">
        <v>68</v>
      </c>
      <c r="D789" s="356">
        <f t="shared" si="11"/>
        <v>44352</v>
      </c>
      <c r="E789" s="356">
        <f>D789/D787*100</f>
        <v>98.21080602302924</v>
      </c>
      <c r="F789" s="356">
        <f t="shared" si="11"/>
        <v>37430.82</v>
      </c>
      <c r="G789" s="356">
        <f>F789/F787*100</f>
        <v>99.12308577203089</v>
      </c>
      <c r="H789" s="356">
        <f t="shared" si="10"/>
        <v>-15.605113636363626</v>
      </c>
    </row>
    <row r="790" spans="1:8" ht="15.75">
      <c r="A790" s="513"/>
      <c r="B790" s="517"/>
      <c r="C790" s="359" t="s">
        <v>21</v>
      </c>
      <c r="D790" s="356">
        <f t="shared" si="11"/>
        <v>563</v>
      </c>
      <c r="E790" s="356">
        <f>D790/D787*100</f>
        <v>1.2466784765279009</v>
      </c>
      <c r="F790" s="356">
        <f t="shared" si="11"/>
        <v>144.98</v>
      </c>
      <c r="G790" s="356">
        <f>F790/F787*100</f>
        <v>0.3839313425468381</v>
      </c>
      <c r="H790" s="356">
        <f t="shared" si="10"/>
        <v>-74.2486678507993</v>
      </c>
    </row>
    <row r="791" spans="1:8" ht="15.75">
      <c r="A791" s="513"/>
      <c r="B791" s="517"/>
      <c r="C791" s="359" t="s">
        <v>70</v>
      </c>
      <c r="D791" s="356">
        <v>0</v>
      </c>
      <c r="E791" s="356">
        <f>D791/D787*100</f>
        <v>0</v>
      </c>
      <c r="F791" s="356">
        <v>0</v>
      </c>
      <c r="G791" s="356">
        <f>F791/F787*100</f>
        <v>0</v>
      </c>
      <c r="H791" s="360" t="e">
        <f t="shared" si="10"/>
        <v>#DIV/0!</v>
      </c>
    </row>
    <row r="792" spans="1:8" ht="15.75">
      <c r="A792" s="498" t="s">
        <v>175</v>
      </c>
      <c r="B792" s="516" t="s">
        <v>1659</v>
      </c>
      <c r="C792" s="8" t="s">
        <v>618</v>
      </c>
      <c r="D792" s="53">
        <f>D793+D794+D795+D796</f>
        <v>18199</v>
      </c>
      <c r="E792" s="347">
        <f>E793+E794+E795+E796</f>
        <v>100</v>
      </c>
      <c r="F792" s="347">
        <f>F793+F794+F795+F796</f>
        <v>14509.8</v>
      </c>
      <c r="G792" s="347">
        <f>G793+G794+G795+G796</f>
        <v>100</v>
      </c>
      <c r="H792" s="356">
        <f t="shared" si="10"/>
        <v>-20.27144348590582</v>
      </c>
    </row>
    <row r="793" spans="1:8" ht="15.75">
      <c r="A793" s="498"/>
      <c r="B793" s="516"/>
      <c r="C793" s="8" t="s">
        <v>67</v>
      </c>
      <c r="D793" s="53">
        <v>0</v>
      </c>
      <c r="E793" s="347">
        <f>D793/D792*100</f>
        <v>0</v>
      </c>
      <c r="F793" s="347">
        <v>0</v>
      </c>
      <c r="G793" s="347">
        <f>F793/F792*100</f>
        <v>0</v>
      </c>
      <c r="H793" s="360" t="e">
        <f t="shared" si="10"/>
        <v>#DIV/0!</v>
      </c>
    </row>
    <row r="794" spans="1:8" ht="15.75">
      <c r="A794" s="498"/>
      <c r="B794" s="516"/>
      <c r="C794" s="8" t="s">
        <v>68</v>
      </c>
      <c r="D794" s="53">
        <v>17636</v>
      </c>
      <c r="E794" s="347">
        <f>D794/D792*100</f>
        <v>96.90642342985878</v>
      </c>
      <c r="F794" s="347">
        <v>14364.82</v>
      </c>
      <c r="G794" s="347">
        <f>F794/F792*100</f>
        <v>99.00081324346304</v>
      </c>
      <c r="H794" s="356">
        <f t="shared" si="10"/>
        <v>-18.54831027443865</v>
      </c>
    </row>
    <row r="795" spans="1:8" ht="15.75">
      <c r="A795" s="498"/>
      <c r="B795" s="516"/>
      <c r="C795" s="8" t="s">
        <v>21</v>
      </c>
      <c r="D795" s="53">
        <v>563</v>
      </c>
      <c r="E795" s="347">
        <f>D795/D792*100</f>
        <v>3.0935765701412166</v>
      </c>
      <c r="F795" s="347">
        <v>144.98</v>
      </c>
      <c r="G795" s="347">
        <f>F795/F792*100</f>
        <v>0.9991867565369612</v>
      </c>
      <c r="H795" s="356">
        <f t="shared" si="10"/>
        <v>-74.2486678507993</v>
      </c>
    </row>
    <row r="796" spans="1:8" ht="15.75">
      <c r="A796" s="498"/>
      <c r="B796" s="516"/>
      <c r="C796" s="8" t="s">
        <v>70</v>
      </c>
      <c r="D796" s="53">
        <v>0</v>
      </c>
      <c r="E796" s="347">
        <f>D796/D792*100</f>
        <v>0</v>
      </c>
      <c r="F796" s="347">
        <v>0</v>
      </c>
      <c r="G796" s="347">
        <f>F796/F792*100</f>
        <v>0</v>
      </c>
      <c r="H796" s="360" t="e">
        <f t="shared" si="10"/>
        <v>#DIV/0!</v>
      </c>
    </row>
    <row r="797" spans="1:8" ht="18" customHeight="1">
      <c r="A797" s="498" t="s">
        <v>179</v>
      </c>
      <c r="B797" s="516" t="s">
        <v>1660</v>
      </c>
      <c r="C797" s="8" t="s">
        <v>618</v>
      </c>
      <c r="D797" s="53">
        <f>D798+D799+D800+D801</f>
        <v>26716</v>
      </c>
      <c r="E797" s="347">
        <f>E798+E799+E800+E801</f>
        <v>100</v>
      </c>
      <c r="F797" s="347">
        <f>F798+F799+F800+F801</f>
        <v>23066</v>
      </c>
      <c r="G797" s="347">
        <f>G798+G799+G800+G801</f>
        <v>100</v>
      </c>
      <c r="H797" s="356">
        <f t="shared" si="10"/>
        <v>-13.662224883964669</v>
      </c>
    </row>
    <row r="798" spans="1:8" ht="22.5" customHeight="1">
      <c r="A798" s="498"/>
      <c r="B798" s="518"/>
      <c r="C798" s="8" t="s">
        <v>67</v>
      </c>
      <c r="D798" s="53">
        <v>0</v>
      </c>
      <c r="E798" s="347">
        <f>D798/D797*100</f>
        <v>0</v>
      </c>
      <c r="F798" s="347">
        <v>0</v>
      </c>
      <c r="G798" s="347">
        <f>F798/F797*100</f>
        <v>0</v>
      </c>
      <c r="H798" s="360" t="e">
        <f t="shared" si="10"/>
        <v>#DIV/0!</v>
      </c>
    </row>
    <row r="799" spans="1:8" ht="21.75" customHeight="1">
      <c r="A799" s="498"/>
      <c r="B799" s="518"/>
      <c r="C799" s="8" t="s">
        <v>68</v>
      </c>
      <c r="D799" s="53">
        <v>26716</v>
      </c>
      <c r="E799" s="347">
        <f>D799/D797*100</f>
        <v>100</v>
      </c>
      <c r="F799" s="347">
        <v>23066</v>
      </c>
      <c r="G799" s="347">
        <f>F799/F797*100</f>
        <v>100</v>
      </c>
      <c r="H799" s="356">
        <f t="shared" si="10"/>
        <v>-13.662224883964669</v>
      </c>
    </row>
    <row r="800" spans="1:8" ht="27" customHeight="1">
      <c r="A800" s="498"/>
      <c r="B800" s="518"/>
      <c r="C800" s="8" t="s">
        <v>21</v>
      </c>
      <c r="D800" s="53">
        <v>0</v>
      </c>
      <c r="E800" s="347">
        <f>D800/D797*100</f>
        <v>0</v>
      </c>
      <c r="F800" s="347">
        <v>0</v>
      </c>
      <c r="G800" s="347">
        <f>F800/F797*100</f>
        <v>0</v>
      </c>
      <c r="H800" s="360" t="e">
        <f t="shared" si="10"/>
        <v>#DIV/0!</v>
      </c>
    </row>
    <row r="801" spans="1:8" ht="21.75" customHeight="1">
      <c r="A801" s="498"/>
      <c r="B801" s="518"/>
      <c r="C801" s="8" t="s">
        <v>70</v>
      </c>
      <c r="D801" s="53">
        <v>0</v>
      </c>
      <c r="E801" s="347">
        <f>D801/D797*100</f>
        <v>0</v>
      </c>
      <c r="F801" s="347">
        <v>0</v>
      </c>
      <c r="G801" s="347">
        <f>F801/F797*100</f>
        <v>0</v>
      </c>
      <c r="H801" s="360" t="e">
        <f t="shared" si="10"/>
        <v>#DIV/0!</v>
      </c>
    </row>
    <row r="802" spans="1:8" ht="15.75">
      <c r="A802" s="498" t="s">
        <v>250</v>
      </c>
      <c r="B802" s="516" t="s">
        <v>1661</v>
      </c>
      <c r="C802" s="8" t="s">
        <v>618</v>
      </c>
      <c r="D802" s="53">
        <f>D803+D804+D805+D806</f>
        <v>245</v>
      </c>
      <c r="E802" s="347">
        <f>E803+E804+E805+E806</f>
        <v>100</v>
      </c>
      <c r="F802" s="347">
        <f>F803+F804+F805+F806</f>
        <v>186.16</v>
      </c>
      <c r="G802" s="347">
        <f>G803+G804+G805+G806</f>
        <v>100</v>
      </c>
      <c r="H802" s="356">
        <f t="shared" si="10"/>
        <v>-24.016326530612247</v>
      </c>
    </row>
    <row r="803" spans="1:8" ht="15.75">
      <c r="A803" s="498"/>
      <c r="B803" s="516"/>
      <c r="C803" s="8" t="s">
        <v>67</v>
      </c>
      <c r="D803" s="53">
        <v>245</v>
      </c>
      <c r="E803" s="347">
        <f>D803/D802*100</f>
        <v>100</v>
      </c>
      <c r="F803" s="347">
        <v>186.16</v>
      </c>
      <c r="G803" s="347">
        <f>F803/F802*100</f>
        <v>100</v>
      </c>
      <c r="H803" s="356">
        <f t="shared" si="10"/>
        <v>-24.016326530612247</v>
      </c>
    </row>
    <row r="804" spans="1:8" ht="15.75">
      <c r="A804" s="498"/>
      <c r="B804" s="516"/>
      <c r="C804" s="8" t="s">
        <v>68</v>
      </c>
      <c r="D804" s="53">
        <v>0</v>
      </c>
      <c r="E804" s="347">
        <f>D804/D802*100</f>
        <v>0</v>
      </c>
      <c r="F804" s="347">
        <v>0</v>
      </c>
      <c r="G804" s="347">
        <f>F804/F802*100</f>
        <v>0</v>
      </c>
      <c r="H804" s="360" t="e">
        <f t="shared" si="10"/>
        <v>#DIV/0!</v>
      </c>
    </row>
    <row r="805" spans="1:8" ht="15.75">
      <c r="A805" s="498"/>
      <c r="B805" s="516"/>
      <c r="C805" s="8" t="s">
        <v>21</v>
      </c>
      <c r="D805" s="53">
        <v>0</v>
      </c>
      <c r="E805" s="347">
        <f>D805/D802*100</f>
        <v>0</v>
      </c>
      <c r="F805" s="347">
        <v>0</v>
      </c>
      <c r="G805" s="347">
        <f>F805/F802*100</f>
        <v>0</v>
      </c>
      <c r="H805" s="360" t="e">
        <f t="shared" si="10"/>
        <v>#DIV/0!</v>
      </c>
    </row>
    <row r="806" spans="1:8" ht="15.75">
      <c r="A806" s="498"/>
      <c r="B806" s="516"/>
      <c r="C806" s="8" t="s">
        <v>70</v>
      </c>
      <c r="D806" s="53">
        <v>0</v>
      </c>
      <c r="E806" s="347">
        <f>D806/D802*100</f>
        <v>0</v>
      </c>
      <c r="F806" s="347">
        <v>0</v>
      </c>
      <c r="G806" s="347">
        <f>F806/F802*100</f>
        <v>0</v>
      </c>
      <c r="H806" s="360" t="e">
        <f t="shared" si="10"/>
        <v>#DIV/0!</v>
      </c>
    </row>
    <row r="807" spans="1:8" ht="15.75">
      <c r="A807" s="513" t="s">
        <v>1122</v>
      </c>
      <c r="B807" s="517" t="s">
        <v>1540</v>
      </c>
      <c r="C807" s="141" t="s">
        <v>618</v>
      </c>
      <c r="D807" s="356">
        <f>D808+D809+D810+D811</f>
        <v>5157</v>
      </c>
      <c r="E807" s="356">
        <f>E808+E809+E810+E811</f>
        <v>100</v>
      </c>
      <c r="F807" s="356">
        <f>F808+F809+F810+F811</f>
        <v>6034.85</v>
      </c>
      <c r="G807" s="356">
        <f>G808+G809+G810+G811</f>
        <v>100</v>
      </c>
      <c r="H807" s="356">
        <f t="shared" si="10"/>
        <v>17.022493697886375</v>
      </c>
    </row>
    <row r="808" spans="1:8" ht="15.75">
      <c r="A808" s="513"/>
      <c r="B808" s="517"/>
      <c r="C808" s="359" t="s">
        <v>67</v>
      </c>
      <c r="D808" s="356">
        <f>D813+D818+D823+D828</f>
        <v>5157</v>
      </c>
      <c r="E808" s="356">
        <f>D808/D807*100</f>
        <v>100</v>
      </c>
      <c r="F808" s="356">
        <f>F813+F818+F823+F828</f>
        <v>4447.45</v>
      </c>
      <c r="G808" s="356">
        <f>F808/F807*100</f>
        <v>73.69611506499747</v>
      </c>
      <c r="H808" s="356">
        <f t="shared" si="10"/>
        <v>-13.758968392476248</v>
      </c>
    </row>
    <row r="809" spans="1:8" ht="15.75">
      <c r="A809" s="513"/>
      <c r="B809" s="517"/>
      <c r="C809" s="359" t="s">
        <v>68</v>
      </c>
      <c r="D809" s="356">
        <f>D814+D819+D824+D829</f>
        <v>0</v>
      </c>
      <c r="E809" s="356">
        <f>D809/D807*100</f>
        <v>0</v>
      </c>
      <c r="F809" s="356">
        <f>F814+F819+F824+F829</f>
        <v>0</v>
      </c>
      <c r="G809" s="356">
        <f>F809/F807*100</f>
        <v>0</v>
      </c>
      <c r="H809" s="360" t="e">
        <f t="shared" si="10"/>
        <v>#DIV/0!</v>
      </c>
    </row>
    <row r="810" spans="1:8" ht="15.75">
      <c r="A810" s="513"/>
      <c r="B810" s="517"/>
      <c r="C810" s="359" t="s">
        <v>21</v>
      </c>
      <c r="D810" s="356">
        <f>D815+D820+D830</f>
        <v>0</v>
      </c>
      <c r="E810" s="356">
        <f>D810/D807*100</f>
        <v>0</v>
      </c>
      <c r="F810" s="356">
        <f>F815+F820+F825+F830</f>
        <v>1587.4</v>
      </c>
      <c r="G810" s="356">
        <f>F810/F807*100</f>
        <v>26.303884935002525</v>
      </c>
      <c r="H810" s="360" t="e">
        <f t="shared" si="10"/>
        <v>#DIV/0!</v>
      </c>
    </row>
    <row r="811" spans="1:8" ht="15.75">
      <c r="A811" s="513"/>
      <c r="B811" s="517"/>
      <c r="C811" s="359" t="s">
        <v>70</v>
      </c>
      <c r="D811" s="356">
        <v>0</v>
      </c>
      <c r="E811" s="356">
        <f>D811/D807*100</f>
        <v>0</v>
      </c>
      <c r="F811" s="356">
        <v>0</v>
      </c>
      <c r="G811" s="356">
        <f>F811/F807*100</f>
        <v>0</v>
      </c>
      <c r="H811" s="360" t="e">
        <f t="shared" si="10"/>
        <v>#DIV/0!</v>
      </c>
    </row>
    <row r="812" spans="1:8" ht="15.75">
      <c r="A812" s="498" t="s">
        <v>175</v>
      </c>
      <c r="B812" s="516" t="s">
        <v>1662</v>
      </c>
      <c r="C812" s="8" t="s">
        <v>618</v>
      </c>
      <c r="D812" s="53">
        <f>D813+D814+D815+D816</f>
        <v>525</v>
      </c>
      <c r="E812" s="347">
        <f>E813+E814+E815+E816</f>
        <v>100</v>
      </c>
      <c r="F812" s="347">
        <f>F813+F814+F815+F816</f>
        <v>0</v>
      </c>
      <c r="G812" s="347"/>
      <c r="H812" s="356">
        <f>F812/D812*100-100</f>
        <v>-100</v>
      </c>
    </row>
    <row r="813" spans="1:8" ht="15.75">
      <c r="A813" s="498"/>
      <c r="B813" s="516"/>
      <c r="C813" s="8" t="s">
        <v>67</v>
      </c>
      <c r="D813" s="53">
        <v>525</v>
      </c>
      <c r="E813" s="347">
        <f>D813/D812*100</f>
        <v>100</v>
      </c>
      <c r="F813" s="347">
        <v>0</v>
      </c>
      <c r="G813" s="347"/>
      <c r="H813" s="356">
        <f t="shared" si="10"/>
        <v>-100</v>
      </c>
    </row>
    <row r="814" spans="1:8" ht="15.75">
      <c r="A814" s="498"/>
      <c r="B814" s="516"/>
      <c r="C814" s="8" t="s">
        <v>68</v>
      </c>
      <c r="D814" s="53">
        <f>D815+D816+D817+D818</f>
        <v>0</v>
      </c>
      <c r="E814" s="347">
        <f>D814/D812*100</f>
        <v>0</v>
      </c>
      <c r="F814" s="53">
        <f>F815+F816+F817+F818</f>
        <v>0</v>
      </c>
      <c r="G814" s="347"/>
      <c r="H814" s="360" t="e">
        <f t="shared" si="10"/>
        <v>#DIV/0!</v>
      </c>
    </row>
    <row r="815" spans="1:8" ht="15.75">
      <c r="A815" s="498"/>
      <c r="B815" s="516"/>
      <c r="C815" s="8" t="s">
        <v>21</v>
      </c>
      <c r="D815" s="53">
        <f>D816+D817+D818+D819</f>
        <v>0</v>
      </c>
      <c r="E815" s="347">
        <f>D815/D812*100</f>
        <v>0</v>
      </c>
      <c r="F815" s="53">
        <f>F816+F817+F818+F819</f>
        <v>0</v>
      </c>
      <c r="G815" s="347"/>
      <c r="H815" s="360" t="e">
        <f t="shared" si="10"/>
        <v>#DIV/0!</v>
      </c>
    </row>
    <row r="816" spans="1:8" ht="15.75">
      <c r="A816" s="498"/>
      <c r="B816" s="516"/>
      <c r="C816" s="8" t="s">
        <v>70</v>
      </c>
      <c r="D816" s="53">
        <f>D817+D818+D819+D820</f>
        <v>0</v>
      </c>
      <c r="E816" s="347">
        <f>D816/D812*100</f>
        <v>0</v>
      </c>
      <c r="F816" s="53">
        <f>F817+F818+F819+F820</f>
        <v>0</v>
      </c>
      <c r="G816" s="347"/>
      <c r="H816" s="360" t="e">
        <f t="shared" si="10"/>
        <v>#DIV/0!</v>
      </c>
    </row>
    <row r="817" spans="1:8" ht="15.75">
      <c r="A817" s="498" t="s">
        <v>179</v>
      </c>
      <c r="B817" s="516" t="s">
        <v>1663</v>
      </c>
      <c r="C817" s="8" t="s">
        <v>618</v>
      </c>
      <c r="D817" s="53">
        <f>D818+D819+D820+D821</f>
        <v>0</v>
      </c>
      <c r="E817" s="348" t="e">
        <f>E818+E819+E820+E821</f>
        <v>#DIV/0!</v>
      </c>
      <c r="F817" s="53">
        <f>F818+F819+F820+F821</f>
        <v>0</v>
      </c>
      <c r="G817" s="348" t="e">
        <f>G818+G819+G820+G821</f>
        <v>#DIV/0!</v>
      </c>
      <c r="H817" s="360" t="e">
        <f t="shared" si="10"/>
        <v>#DIV/0!</v>
      </c>
    </row>
    <row r="818" spans="1:8" ht="15.75">
      <c r="A818" s="498"/>
      <c r="B818" s="516"/>
      <c r="C818" s="8" t="s">
        <v>67</v>
      </c>
      <c r="D818" s="53">
        <v>0</v>
      </c>
      <c r="E818" s="348" t="e">
        <f>D818/D817*100</f>
        <v>#DIV/0!</v>
      </c>
      <c r="F818" s="53">
        <v>0</v>
      </c>
      <c r="G818" s="348" t="e">
        <f>F818/F817*100</f>
        <v>#DIV/0!</v>
      </c>
      <c r="H818" s="360" t="e">
        <f t="shared" si="10"/>
        <v>#DIV/0!</v>
      </c>
    </row>
    <row r="819" spans="1:8" ht="15.75">
      <c r="A819" s="498"/>
      <c r="B819" s="516"/>
      <c r="C819" s="8" t="s">
        <v>68</v>
      </c>
      <c r="D819" s="53">
        <v>0</v>
      </c>
      <c r="E819" s="348" t="e">
        <f>D819/D817*100</f>
        <v>#DIV/0!</v>
      </c>
      <c r="F819" s="53">
        <v>0</v>
      </c>
      <c r="G819" s="348" t="e">
        <f>F819/F817*100</f>
        <v>#DIV/0!</v>
      </c>
      <c r="H819" s="360" t="e">
        <f t="shared" si="10"/>
        <v>#DIV/0!</v>
      </c>
    </row>
    <row r="820" spans="1:8" ht="15.75">
      <c r="A820" s="498"/>
      <c r="B820" s="516"/>
      <c r="C820" s="8" t="s">
        <v>21</v>
      </c>
      <c r="D820" s="53">
        <v>0</v>
      </c>
      <c r="E820" s="348" t="e">
        <f>D820/D817*100</f>
        <v>#DIV/0!</v>
      </c>
      <c r="F820" s="53">
        <v>0</v>
      </c>
      <c r="G820" s="348" t="e">
        <f>F820/F817*100</f>
        <v>#DIV/0!</v>
      </c>
      <c r="H820" s="360" t="e">
        <f t="shared" si="10"/>
        <v>#DIV/0!</v>
      </c>
    </row>
    <row r="821" spans="1:8" ht="15.75">
      <c r="A821" s="498"/>
      <c r="B821" s="516"/>
      <c r="C821" s="8" t="s">
        <v>70</v>
      </c>
      <c r="D821" s="53">
        <v>0</v>
      </c>
      <c r="E821" s="348" t="e">
        <f>D821/D817*100</f>
        <v>#DIV/0!</v>
      </c>
      <c r="F821" s="53">
        <v>0</v>
      </c>
      <c r="G821" s="348" t="e">
        <f>F821/F817*100</f>
        <v>#DIV/0!</v>
      </c>
      <c r="H821" s="360" t="e">
        <f t="shared" si="10"/>
        <v>#DIV/0!</v>
      </c>
    </row>
    <row r="822" spans="1:8" ht="15.75">
      <c r="A822" s="498" t="s">
        <v>250</v>
      </c>
      <c r="B822" s="516" t="s">
        <v>1664</v>
      </c>
      <c r="C822" s="8" t="s">
        <v>618</v>
      </c>
      <c r="D822" s="53">
        <f>D823+D824+D825+D826</f>
        <v>1773</v>
      </c>
      <c r="E822" s="347">
        <f>E823+E824+E825+E826</f>
        <v>100</v>
      </c>
      <c r="F822" s="347">
        <f>F823+F824+F825+F826</f>
        <v>3160.8500000000004</v>
      </c>
      <c r="G822" s="347">
        <f>G823+G824+G825+G826</f>
        <v>100</v>
      </c>
      <c r="H822" s="356">
        <f t="shared" si="10"/>
        <v>78.27693175408913</v>
      </c>
    </row>
    <row r="823" spans="1:8" ht="15.75">
      <c r="A823" s="498"/>
      <c r="B823" s="518"/>
      <c r="C823" s="8" t="s">
        <v>67</v>
      </c>
      <c r="D823" s="53">
        <v>1773</v>
      </c>
      <c r="E823" s="347">
        <f>D823/D822*100</f>
        <v>100</v>
      </c>
      <c r="F823" s="347">
        <v>1573.45</v>
      </c>
      <c r="G823" s="347">
        <f>F823/F822*100</f>
        <v>49.77933150892956</v>
      </c>
      <c r="H823" s="356">
        <f t="shared" si="10"/>
        <v>-11.254935138183868</v>
      </c>
    </row>
    <row r="824" spans="1:8" ht="15.75">
      <c r="A824" s="498"/>
      <c r="B824" s="518"/>
      <c r="C824" s="8" t="s">
        <v>68</v>
      </c>
      <c r="D824" s="53">
        <v>0</v>
      </c>
      <c r="E824" s="347">
        <f>D824/D822*100</f>
        <v>0</v>
      </c>
      <c r="F824" s="347">
        <v>0</v>
      </c>
      <c r="G824" s="347">
        <f>F824/F822*100</f>
        <v>0</v>
      </c>
      <c r="H824" s="360" t="e">
        <f t="shared" si="10"/>
        <v>#DIV/0!</v>
      </c>
    </row>
    <row r="825" spans="1:8" ht="15.75">
      <c r="A825" s="498"/>
      <c r="B825" s="518"/>
      <c r="C825" s="8" t="s">
        <v>21</v>
      </c>
      <c r="D825" s="53">
        <v>0</v>
      </c>
      <c r="E825" s="347">
        <f>D825/D822*100</f>
        <v>0</v>
      </c>
      <c r="F825" s="350">
        <v>1587.4</v>
      </c>
      <c r="G825" s="347">
        <f>F825/F822*100</f>
        <v>50.22066849107044</v>
      </c>
      <c r="H825" s="360" t="e">
        <f t="shared" si="10"/>
        <v>#DIV/0!</v>
      </c>
    </row>
    <row r="826" spans="1:8" ht="15.75">
      <c r="A826" s="498"/>
      <c r="B826" s="518"/>
      <c r="C826" s="8" t="s">
        <v>70</v>
      </c>
      <c r="D826" s="53">
        <v>0</v>
      </c>
      <c r="E826" s="347">
        <f>D826/D822*100</f>
        <v>0</v>
      </c>
      <c r="F826" s="347">
        <v>0</v>
      </c>
      <c r="G826" s="347">
        <f>F826/F822*100</f>
        <v>0</v>
      </c>
      <c r="H826" s="360" t="e">
        <f t="shared" si="10"/>
        <v>#DIV/0!</v>
      </c>
    </row>
    <row r="827" spans="1:8" ht="15.75">
      <c r="A827" s="498" t="s">
        <v>240</v>
      </c>
      <c r="B827" s="516" t="s">
        <v>1665</v>
      </c>
      <c r="C827" s="8" t="s">
        <v>618</v>
      </c>
      <c r="D827" s="53">
        <f>D828+D829+D830+D831</f>
        <v>2859</v>
      </c>
      <c r="E827" s="347">
        <f>E828+E829+E830+E831</f>
        <v>100</v>
      </c>
      <c r="F827" s="347">
        <f>F828+F829+F830+F831</f>
        <v>2874</v>
      </c>
      <c r="G827" s="347">
        <f>G828+G829+G830+G831</f>
        <v>100</v>
      </c>
      <c r="H827" s="356">
        <f t="shared" si="10"/>
        <v>0.5246589716684298</v>
      </c>
    </row>
    <row r="828" spans="1:8" ht="15.75">
      <c r="A828" s="498"/>
      <c r="B828" s="516"/>
      <c r="C828" s="8" t="s">
        <v>67</v>
      </c>
      <c r="D828" s="53">
        <v>2859</v>
      </c>
      <c r="E828" s="347">
        <f>D828/D827*100</f>
        <v>100</v>
      </c>
      <c r="F828" s="347">
        <v>2874</v>
      </c>
      <c r="G828" s="347">
        <f>F828/F827*100</f>
        <v>100</v>
      </c>
      <c r="H828" s="356">
        <f t="shared" si="10"/>
        <v>0.5246589716684298</v>
      </c>
    </row>
    <row r="829" spans="1:8" ht="15.75">
      <c r="A829" s="498"/>
      <c r="B829" s="516"/>
      <c r="C829" s="8" t="s">
        <v>68</v>
      </c>
      <c r="D829" s="53">
        <v>0</v>
      </c>
      <c r="E829" s="347">
        <f>D829/D827*100</f>
        <v>0</v>
      </c>
      <c r="F829" s="347">
        <v>0</v>
      </c>
      <c r="G829" s="347">
        <f>F829/F827*100</f>
        <v>0</v>
      </c>
      <c r="H829" s="360" t="e">
        <f t="shared" si="10"/>
        <v>#DIV/0!</v>
      </c>
    </row>
    <row r="830" spans="1:8" ht="15.75">
      <c r="A830" s="498"/>
      <c r="B830" s="516"/>
      <c r="C830" s="8" t="s">
        <v>21</v>
      </c>
      <c r="D830" s="53">
        <v>0</v>
      </c>
      <c r="E830" s="347">
        <f>D830/D827*100</f>
        <v>0</v>
      </c>
      <c r="F830" s="347">
        <v>0</v>
      </c>
      <c r="G830" s="347">
        <f>F830/F827*100</f>
        <v>0</v>
      </c>
      <c r="H830" s="360" t="e">
        <f t="shared" si="10"/>
        <v>#DIV/0!</v>
      </c>
    </row>
    <row r="831" spans="1:8" ht="15.75">
      <c r="A831" s="498"/>
      <c r="B831" s="516"/>
      <c r="C831" s="8" t="s">
        <v>70</v>
      </c>
      <c r="D831" s="53">
        <v>0</v>
      </c>
      <c r="E831" s="347">
        <f>D831/D827*100</f>
        <v>0</v>
      </c>
      <c r="F831" s="347">
        <v>0</v>
      </c>
      <c r="G831" s="347">
        <f>F831/F827*100</f>
        <v>0</v>
      </c>
      <c r="H831" s="360" t="e">
        <f t="shared" si="10"/>
        <v>#DIV/0!</v>
      </c>
    </row>
    <row r="832" spans="1:8" ht="15.75">
      <c r="A832" s="513" t="s">
        <v>1123</v>
      </c>
      <c r="B832" s="517" t="s">
        <v>1541</v>
      </c>
      <c r="C832" s="359" t="s">
        <v>15</v>
      </c>
      <c r="D832" s="356">
        <f>D833+D834+D835+D836</f>
        <v>22380</v>
      </c>
      <c r="E832" s="356">
        <f>E833+E834+E835+E836</f>
        <v>100</v>
      </c>
      <c r="F832" s="356">
        <f>F833+F834+F835+F836</f>
        <v>34008.95</v>
      </c>
      <c r="G832" s="356">
        <f>G833+G834+G835+G836</f>
        <v>100.00000000000003</v>
      </c>
      <c r="H832" s="356">
        <f t="shared" si="10"/>
        <v>51.96134941912419</v>
      </c>
    </row>
    <row r="833" spans="1:8" ht="15.75">
      <c r="A833" s="513"/>
      <c r="B833" s="517"/>
      <c r="C833" s="359" t="s">
        <v>67</v>
      </c>
      <c r="D833" s="356">
        <v>0</v>
      </c>
      <c r="E833" s="356">
        <f>D833/D832*100</f>
        <v>0</v>
      </c>
      <c r="F833" s="356">
        <v>0</v>
      </c>
      <c r="G833" s="356">
        <f>F833/F832*100</f>
        <v>0</v>
      </c>
      <c r="H833" s="360" t="e">
        <f t="shared" si="10"/>
        <v>#DIV/0!</v>
      </c>
    </row>
    <row r="834" spans="1:8" ht="15.75">
      <c r="A834" s="513"/>
      <c r="B834" s="517"/>
      <c r="C834" s="359" t="s">
        <v>68</v>
      </c>
      <c r="D834" s="356">
        <f>D839+D844+D849</f>
        <v>20380</v>
      </c>
      <c r="E834" s="356">
        <f>D834/D832*100</f>
        <v>91.06344950848973</v>
      </c>
      <c r="F834" s="356">
        <f>F839+F844+F849</f>
        <v>22151.7</v>
      </c>
      <c r="G834" s="356">
        <f>F834/F832*100</f>
        <v>65.13491301554446</v>
      </c>
      <c r="H834" s="356">
        <f t="shared" si="10"/>
        <v>8.69332679097154</v>
      </c>
    </row>
    <row r="835" spans="1:8" ht="15.75">
      <c r="A835" s="513"/>
      <c r="B835" s="517"/>
      <c r="C835" s="359" t="s">
        <v>21</v>
      </c>
      <c r="D835" s="356">
        <f>D840+D845+D850</f>
        <v>2000</v>
      </c>
      <c r="E835" s="356">
        <f>D835/D832*100</f>
        <v>8.936550491510276</v>
      </c>
      <c r="F835" s="356">
        <f>F840+F845+F850</f>
        <v>11857.25</v>
      </c>
      <c r="G835" s="356">
        <f>F835/F832*100</f>
        <v>34.865086984455566</v>
      </c>
      <c r="H835" s="356">
        <f t="shared" si="10"/>
        <v>492.86250000000007</v>
      </c>
    </row>
    <row r="836" spans="1:8" ht="15.75">
      <c r="A836" s="513"/>
      <c r="B836" s="517"/>
      <c r="C836" s="359" t="s">
        <v>70</v>
      </c>
      <c r="D836" s="356">
        <v>0</v>
      </c>
      <c r="E836" s="356">
        <f>D836/D832*100</f>
        <v>0</v>
      </c>
      <c r="F836" s="356">
        <v>0</v>
      </c>
      <c r="G836" s="356">
        <f>F836/F832*100</f>
        <v>0</v>
      </c>
      <c r="H836" s="360" t="e">
        <f t="shared" si="10"/>
        <v>#DIV/0!</v>
      </c>
    </row>
    <row r="837" spans="1:8" ht="15.75">
      <c r="A837" s="498" t="s">
        <v>175</v>
      </c>
      <c r="B837" s="516" t="s">
        <v>1666</v>
      </c>
      <c r="C837" s="8" t="s">
        <v>618</v>
      </c>
      <c r="D837" s="53">
        <f>D838+D839+D840+D841</f>
        <v>22380</v>
      </c>
      <c r="E837" s="347">
        <f>E838+E839+E840+E841</f>
        <v>100</v>
      </c>
      <c r="F837" s="347">
        <f>F838+F839+F840+F841</f>
        <v>28151.57</v>
      </c>
      <c r="G837" s="347">
        <f>G838+G839+G840+G841</f>
        <v>100</v>
      </c>
      <c r="H837" s="356">
        <f t="shared" si="10"/>
        <v>25.788963360142986</v>
      </c>
    </row>
    <row r="838" spans="1:8" ht="15.75">
      <c r="A838" s="498"/>
      <c r="B838" s="516"/>
      <c r="C838" s="8" t="s">
        <v>67</v>
      </c>
      <c r="D838" s="53">
        <v>0</v>
      </c>
      <c r="E838" s="347">
        <f>D838/D837*100</f>
        <v>0</v>
      </c>
      <c r="F838" s="347">
        <v>0</v>
      </c>
      <c r="G838" s="347">
        <f>F838/F837*100</f>
        <v>0</v>
      </c>
      <c r="H838" s="360" t="e">
        <f t="shared" si="10"/>
        <v>#DIV/0!</v>
      </c>
    </row>
    <row r="839" spans="1:8" ht="15.75">
      <c r="A839" s="498"/>
      <c r="B839" s="516"/>
      <c r="C839" s="8" t="s">
        <v>68</v>
      </c>
      <c r="D839" s="53">
        <v>20380</v>
      </c>
      <c r="E839" s="347">
        <f>D839/D837*100</f>
        <v>91.06344950848973</v>
      </c>
      <c r="F839" s="347">
        <v>22151.7</v>
      </c>
      <c r="G839" s="347">
        <f>F839/F837*100</f>
        <v>78.68726326808772</v>
      </c>
      <c r="H839" s="356">
        <f t="shared" si="10"/>
        <v>8.69332679097154</v>
      </c>
    </row>
    <row r="840" spans="1:8" ht="15.75">
      <c r="A840" s="498"/>
      <c r="B840" s="516"/>
      <c r="C840" s="8" t="s">
        <v>21</v>
      </c>
      <c r="D840" s="53">
        <v>2000</v>
      </c>
      <c r="E840" s="347">
        <f>D840/D837*100</f>
        <v>8.936550491510276</v>
      </c>
      <c r="F840" s="347">
        <v>5999.87</v>
      </c>
      <c r="G840" s="347">
        <f>F840/F837*100</f>
        <v>21.31273673191229</v>
      </c>
      <c r="H840" s="356">
        <f t="shared" si="10"/>
        <v>199.99349999999998</v>
      </c>
    </row>
    <row r="841" spans="1:8" ht="15.75">
      <c r="A841" s="498"/>
      <c r="B841" s="516"/>
      <c r="C841" s="8" t="s">
        <v>70</v>
      </c>
      <c r="D841" s="53">
        <v>0</v>
      </c>
      <c r="E841" s="347">
        <v>0</v>
      </c>
      <c r="F841" s="347">
        <v>0</v>
      </c>
      <c r="G841" s="347">
        <f>F841/F837*100</f>
        <v>0</v>
      </c>
      <c r="H841" s="360" t="e">
        <f t="shared" si="10"/>
        <v>#DIV/0!</v>
      </c>
    </row>
    <row r="842" spans="1:9" ht="25.5" customHeight="1">
      <c r="A842" s="498" t="s">
        <v>179</v>
      </c>
      <c r="B842" s="516" t="s">
        <v>1667</v>
      </c>
      <c r="C842" s="8" t="s">
        <v>618</v>
      </c>
      <c r="D842" s="53">
        <f>D843+D844+D845+D846</f>
        <v>0</v>
      </c>
      <c r="E842" s="348" t="e">
        <f>E843+E844+E845+E846</f>
        <v>#DIV/0!</v>
      </c>
      <c r="F842" s="347">
        <f>F843+F844+F845+F846</f>
        <v>3508.81</v>
      </c>
      <c r="G842" s="347">
        <f>G843+G844+G845+G846</f>
        <v>100</v>
      </c>
      <c r="H842" s="347"/>
      <c r="I842" s="384" t="e">
        <f>G842/E842*100-100</f>
        <v>#DIV/0!</v>
      </c>
    </row>
    <row r="843" spans="1:8" ht="26.25" customHeight="1">
      <c r="A843" s="498"/>
      <c r="B843" s="516"/>
      <c r="C843" s="8" t="s">
        <v>67</v>
      </c>
      <c r="D843" s="53">
        <v>0</v>
      </c>
      <c r="E843" s="348" t="e">
        <f>D843/D842*100</f>
        <v>#DIV/0!</v>
      </c>
      <c r="F843" s="347">
        <v>0</v>
      </c>
      <c r="G843" s="347">
        <f>F843/F842*100</f>
        <v>0</v>
      </c>
      <c r="H843" s="360" t="e">
        <f t="shared" si="10"/>
        <v>#DIV/0!</v>
      </c>
    </row>
    <row r="844" spans="1:8" ht="26.25" customHeight="1">
      <c r="A844" s="498"/>
      <c r="B844" s="516"/>
      <c r="C844" s="8" t="s">
        <v>68</v>
      </c>
      <c r="D844" s="53">
        <v>0</v>
      </c>
      <c r="E844" s="348" t="e">
        <f>D844/D842*100</f>
        <v>#DIV/0!</v>
      </c>
      <c r="F844" s="347">
        <v>0</v>
      </c>
      <c r="G844" s="347">
        <f>F844/F842*100</f>
        <v>0</v>
      </c>
      <c r="H844" s="360" t="e">
        <f t="shared" si="10"/>
        <v>#DIV/0!</v>
      </c>
    </row>
    <row r="845" spans="1:8" ht="24" customHeight="1">
      <c r="A845" s="498"/>
      <c r="B845" s="516"/>
      <c r="C845" s="8" t="s">
        <v>21</v>
      </c>
      <c r="D845" s="53">
        <v>0</v>
      </c>
      <c r="E845" s="348" t="e">
        <f>D845/D842*100</f>
        <v>#DIV/0!</v>
      </c>
      <c r="F845" s="347">
        <v>3508.81</v>
      </c>
      <c r="G845" s="347">
        <f>F845/F842*100</f>
        <v>100</v>
      </c>
      <c r="H845" s="360" t="e">
        <f t="shared" si="10"/>
        <v>#DIV/0!</v>
      </c>
    </row>
    <row r="846" spans="1:8" ht="24.75" customHeight="1">
      <c r="A846" s="498"/>
      <c r="B846" s="516"/>
      <c r="C846" s="8" t="s">
        <v>70</v>
      </c>
      <c r="D846" s="53">
        <v>0</v>
      </c>
      <c r="E846" s="348" t="e">
        <f>D846/D842*100</f>
        <v>#DIV/0!</v>
      </c>
      <c r="F846" s="347">
        <v>0</v>
      </c>
      <c r="G846" s="347">
        <f>F846/F842*100</f>
        <v>0</v>
      </c>
      <c r="H846" s="360" t="e">
        <f t="shared" si="10"/>
        <v>#DIV/0!</v>
      </c>
    </row>
    <row r="847" spans="1:8" ht="24.75" customHeight="1">
      <c r="A847" s="498" t="s">
        <v>250</v>
      </c>
      <c r="B847" s="516" t="s">
        <v>1668</v>
      </c>
      <c r="C847" s="8" t="s">
        <v>618</v>
      </c>
      <c r="D847" s="53">
        <f>D848+D849+D850+D851</f>
        <v>0</v>
      </c>
      <c r="E847" s="348" t="e">
        <f>E848+E849+E850+E851</f>
        <v>#DIV/0!</v>
      </c>
      <c r="F847" s="347">
        <f>F848+F849+F850+F851</f>
        <v>2348.57</v>
      </c>
      <c r="G847" s="347">
        <f>G848+G849+G850+G851</f>
        <v>100</v>
      </c>
      <c r="H847" s="360" t="e">
        <f t="shared" si="10"/>
        <v>#DIV/0!</v>
      </c>
    </row>
    <row r="848" spans="1:8" ht="23.25" customHeight="1">
      <c r="A848" s="498"/>
      <c r="B848" s="516"/>
      <c r="C848" s="8" t="s">
        <v>67</v>
      </c>
      <c r="D848" s="53">
        <v>0</v>
      </c>
      <c r="E848" s="348" t="e">
        <f>D848/D847*100</f>
        <v>#DIV/0!</v>
      </c>
      <c r="F848" s="347">
        <v>0</v>
      </c>
      <c r="G848" s="347">
        <f>F848/F847*100</f>
        <v>0</v>
      </c>
      <c r="H848" s="360" t="e">
        <f t="shared" si="10"/>
        <v>#DIV/0!</v>
      </c>
    </row>
    <row r="849" spans="1:8" ht="22.5" customHeight="1">
      <c r="A849" s="498"/>
      <c r="B849" s="516"/>
      <c r="C849" s="8" t="s">
        <v>68</v>
      </c>
      <c r="D849" s="53">
        <v>0</v>
      </c>
      <c r="E849" s="348" t="e">
        <f>D849/D847*100</f>
        <v>#DIV/0!</v>
      </c>
      <c r="F849" s="347">
        <v>0</v>
      </c>
      <c r="G849" s="347">
        <f>F849/F847*100</f>
        <v>0</v>
      </c>
      <c r="H849" s="360" t="e">
        <f aca="true" t="shared" si="12" ref="H849:H881">F849/D849*100-100</f>
        <v>#DIV/0!</v>
      </c>
    </row>
    <row r="850" spans="1:8" ht="20.25" customHeight="1">
      <c r="A850" s="498"/>
      <c r="B850" s="516"/>
      <c r="C850" s="8" t="s">
        <v>21</v>
      </c>
      <c r="D850" s="53">
        <v>0</v>
      </c>
      <c r="E850" s="348" t="e">
        <f>D850/D847*100</f>
        <v>#DIV/0!</v>
      </c>
      <c r="F850" s="347">
        <v>2348.57</v>
      </c>
      <c r="G850" s="347">
        <f>F850/F847*100</f>
        <v>100</v>
      </c>
      <c r="H850" s="360" t="e">
        <f t="shared" si="12"/>
        <v>#DIV/0!</v>
      </c>
    </row>
    <row r="851" spans="1:8" ht="15.75">
      <c r="A851" s="498"/>
      <c r="B851" s="516"/>
      <c r="C851" s="8" t="s">
        <v>70</v>
      </c>
      <c r="D851" s="53">
        <v>0</v>
      </c>
      <c r="E851" s="348" t="e">
        <f>D851/D847*100</f>
        <v>#DIV/0!</v>
      </c>
      <c r="F851" s="347">
        <v>0</v>
      </c>
      <c r="G851" s="347">
        <f>F851/F847*100</f>
        <v>0</v>
      </c>
      <c r="H851" s="360" t="e">
        <f t="shared" si="12"/>
        <v>#DIV/0!</v>
      </c>
    </row>
    <row r="852" spans="1:8" ht="15.75">
      <c r="A852" s="513" t="s">
        <v>1124</v>
      </c>
      <c r="B852" s="517" t="s">
        <v>1542</v>
      </c>
      <c r="C852" s="359" t="s">
        <v>618</v>
      </c>
      <c r="D852" s="356">
        <f>D853+D854+D855+D856</f>
        <v>15828.2</v>
      </c>
      <c r="E852" s="356">
        <f>E853+E854+E855+E856</f>
        <v>100</v>
      </c>
      <c r="F852" s="356">
        <f>F853+F854+F855+F856</f>
        <v>15828.2</v>
      </c>
      <c r="G852" s="356">
        <f>G853+G854+G855+G856</f>
        <v>100</v>
      </c>
      <c r="H852" s="356">
        <f t="shared" si="12"/>
        <v>0</v>
      </c>
    </row>
    <row r="853" spans="1:8" ht="15.75">
      <c r="A853" s="513"/>
      <c r="B853" s="517"/>
      <c r="C853" s="359" t="s">
        <v>67</v>
      </c>
      <c r="D853" s="356">
        <v>0</v>
      </c>
      <c r="E853" s="356">
        <f>D853/D852*100</f>
        <v>0</v>
      </c>
      <c r="F853" s="356">
        <v>0</v>
      </c>
      <c r="G853" s="356">
        <f>F853/F852*100</f>
        <v>0</v>
      </c>
      <c r="H853" s="360" t="e">
        <f t="shared" si="12"/>
        <v>#DIV/0!</v>
      </c>
    </row>
    <row r="854" spans="1:8" ht="15.75">
      <c r="A854" s="513"/>
      <c r="B854" s="517"/>
      <c r="C854" s="359" t="s">
        <v>68</v>
      </c>
      <c r="D854" s="356">
        <f>D859+D864+D869+D874+D879</f>
        <v>15828.2</v>
      </c>
      <c r="E854" s="356">
        <f>D854/D852*100</f>
        <v>100</v>
      </c>
      <c r="F854" s="356">
        <f>F859+F864+F869+F874+F879</f>
        <v>15828.2</v>
      </c>
      <c r="G854" s="356">
        <f>F854/F852*100</f>
        <v>100</v>
      </c>
      <c r="H854" s="356">
        <f t="shared" si="12"/>
        <v>0</v>
      </c>
    </row>
    <row r="855" spans="1:8" ht="15.75">
      <c r="A855" s="513"/>
      <c r="B855" s="517"/>
      <c r="C855" s="359" t="s">
        <v>21</v>
      </c>
      <c r="D855" s="356">
        <v>0</v>
      </c>
      <c r="E855" s="356">
        <f>D855/D852*100</f>
        <v>0</v>
      </c>
      <c r="F855" s="356">
        <v>0</v>
      </c>
      <c r="G855" s="356">
        <f>F855/F852*100</f>
        <v>0</v>
      </c>
      <c r="H855" s="360" t="e">
        <f t="shared" si="12"/>
        <v>#DIV/0!</v>
      </c>
    </row>
    <row r="856" spans="1:8" ht="15.75">
      <c r="A856" s="513"/>
      <c r="B856" s="517"/>
      <c r="C856" s="359" t="s">
        <v>70</v>
      </c>
      <c r="D856" s="356">
        <v>0</v>
      </c>
      <c r="E856" s="356">
        <f>D856/D852*100</f>
        <v>0</v>
      </c>
      <c r="F856" s="356">
        <v>0</v>
      </c>
      <c r="G856" s="356">
        <f>F856/F852*100</f>
        <v>0</v>
      </c>
      <c r="H856" s="360" t="e">
        <f t="shared" si="12"/>
        <v>#DIV/0!</v>
      </c>
    </row>
    <row r="857" spans="1:8" ht="15.75">
      <c r="A857" s="498" t="s">
        <v>175</v>
      </c>
      <c r="B857" s="516" t="s">
        <v>1669</v>
      </c>
      <c r="C857" s="8" t="s">
        <v>618</v>
      </c>
      <c r="D857" s="53">
        <f>D858+D859+D860+D861</f>
        <v>10797</v>
      </c>
      <c r="E857" s="347">
        <f>E858+E859+E860+E861</f>
        <v>100</v>
      </c>
      <c r="F857" s="347">
        <f>F858+F859+F860+F861</f>
        <v>10797</v>
      </c>
      <c r="G857" s="347">
        <f>G858+G859+G860+G861</f>
        <v>100</v>
      </c>
      <c r="H857" s="356">
        <f t="shared" si="12"/>
        <v>0</v>
      </c>
    </row>
    <row r="858" spans="1:8" ht="15.75">
      <c r="A858" s="498"/>
      <c r="B858" s="516"/>
      <c r="C858" s="8" t="s">
        <v>67</v>
      </c>
      <c r="D858" s="53">
        <v>0</v>
      </c>
      <c r="E858" s="347">
        <f>D858/D857*100</f>
        <v>0</v>
      </c>
      <c r="F858" s="347">
        <v>0</v>
      </c>
      <c r="G858" s="347">
        <f>F858/F857*100</f>
        <v>0</v>
      </c>
      <c r="H858" s="360" t="e">
        <f t="shared" si="12"/>
        <v>#DIV/0!</v>
      </c>
    </row>
    <row r="859" spans="1:8" ht="15.75">
      <c r="A859" s="498"/>
      <c r="B859" s="516"/>
      <c r="C859" s="8" t="s">
        <v>68</v>
      </c>
      <c r="D859" s="53">
        <v>10797</v>
      </c>
      <c r="E859" s="347">
        <f>D859/D857*100</f>
        <v>100</v>
      </c>
      <c r="F859" s="347">
        <v>10797</v>
      </c>
      <c r="G859" s="347">
        <f>F859/F857*100</f>
        <v>100</v>
      </c>
      <c r="H859" s="356">
        <f t="shared" si="12"/>
        <v>0</v>
      </c>
    </row>
    <row r="860" spans="1:8" ht="15.75">
      <c r="A860" s="498"/>
      <c r="B860" s="516"/>
      <c r="C860" s="8" t="s">
        <v>21</v>
      </c>
      <c r="D860" s="53">
        <v>0</v>
      </c>
      <c r="E860" s="347">
        <f>D860/D857*100</f>
        <v>0</v>
      </c>
      <c r="F860" s="347">
        <v>0</v>
      </c>
      <c r="G860" s="347">
        <f>F860/F857*100</f>
        <v>0</v>
      </c>
      <c r="H860" s="360" t="e">
        <f t="shared" si="12"/>
        <v>#DIV/0!</v>
      </c>
    </row>
    <row r="861" spans="1:8" ht="15.75">
      <c r="A861" s="498"/>
      <c r="B861" s="516"/>
      <c r="C861" s="8" t="s">
        <v>70</v>
      </c>
      <c r="D861" s="53">
        <v>0</v>
      </c>
      <c r="E861" s="347">
        <f>D861/D857*100</f>
        <v>0</v>
      </c>
      <c r="F861" s="347">
        <v>0</v>
      </c>
      <c r="G861" s="347">
        <f>F861/F857*100</f>
        <v>0</v>
      </c>
      <c r="H861" s="360" t="e">
        <f t="shared" si="12"/>
        <v>#DIV/0!</v>
      </c>
    </row>
    <row r="862" spans="1:8" ht="15.75" customHeight="1">
      <c r="A862" s="498" t="s">
        <v>179</v>
      </c>
      <c r="B862" s="516" t="s">
        <v>1670</v>
      </c>
      <c r="C862" s="8" t="s">
        <v>618</v>
      </c>
      <c r="D862" s="53">
        <f>D863+D864+D865+D866</f>
        <v>1665</v>
      </c>
      <c r="E862" s="347">
        <f>E863+E864+E865+E866</f>
        <v>100</v>
      </c>
      <c r="F862" s="347">
        <f>F863+F864+F865+F866</f>
        <v>1665</v>
      </c>
      <c r="G862" s="347">
        <f>G863+G864+G865+G866</f>
        <v>100</v>
      </c>
      <c r="H862" s="356">
        <f t="shared" si="12"/>
        <v>0</v>
      </c>
    </row>
    <row r="863" spans="1:8" ht="35.25" customHeight="1">
      <c r="A863" s="498"/>
      <c r="B863" s="516"/>
      <c r="C863" s="8" t="s">
        <v>67</v>
      </c>
      <c r="D863" s="53">
        <v>0</v>
      </c>
      <c r="E863" s="347">
        <f>D863/D862*100</f>
        <v>0</v>
      </c>
      <c r="F863" s="347">
        <v>0</v>
      </c>
      <c r="G863" s="347">
        <f>F863/F862*100</f>
        <v>0</v>
      </c>
      <c r="H863" s="360" t="e">
        <f t="shared" si="12"/>
        <v>#DIV/0!</v>
      </c>
    </row>
    <row r="864" spans="1:8" ht="15.75">
      <c r="A864" s="498"/>
      <c r="B864" s="516"/>
      <c r="C864" s="8" t="s">
        <v>68</v>
      </c>
      <c r="D864" s="53">
        <v>1665</v>
      </c>
      <c r="E864" s="347">
        <f>D864/D862*100</f>
        <v>100</v>
      </c>
      <c r="F864" s="347">
        <v>1665</v>
      </c>
      <c r="G864" s="347">
        <f>F864/F862*100</f>
        <v>100</v>
      </c>
      <c r="H864" s="356">
        <f t="shared" si="12"/>
        <v>0</v>
      </c>
    </row>
    <row r="865" spans="1:8" ht="15.75">
      <c r="A865" s="498"/>
      <c r="B865" s="516"/>
      <c r="C865" s="8" t="s">
        <v>21</v>
      </c>
      <c r="D865" s="53">
        <v>0</v>
      </c>
      <c r="E865" s="347">
        <f>D865/D862*100</f>
        <v>0</v>
      </c>
      <c r="F865" s="347">
        <v>0</v>
      </c>
      <c r="G865" s="347">
        <f>F865/F862*100</f>
        <v>0</v>
      </c>
      <c r="H865" s="360" t="e">
        <f t="shared" si="12"/>
        <v>#DIV/0!</v>
      </c>
    </row>
    <row r="866" spans="1:8" ht="15.75">
      <c r="A866" s="498"/>
      <c r="B866" s="516"/>
      <c r="C866" s="8" t="s">
        <v>70</v>
      </c>
      <c r="D866" s="53">
        <v>0</v>
      </c>
      <c r="E866" s="347">
        <f>D866/D862*100</f>
        <v>0</v>
      </c>
      <c r="F866" s="347">
        <v>0</v>
      </c>
      <c r="G866" s="347">
        <f>F866/F862*100</f>
        <v>0</v>
      </c>
      <c r="H866" s="360" t="e">
        <f t="shared" si="12"/>
        <v>#DIV/0!</v>
      </c>
    </row>
    <row r="867" spans="1:8" ht="15.75">
      <c r="A867" s="498" t="s">
        <v>250</v>
      </c>
      <c r="B867" s="516" t="s">
        <v>1671</v>
      </c>
      <c r="C867" s="8" t="s">
        <v>618</v>
      </c>
      <c r="D867" s="53">
        <f>D868+D869+D870+D871</f>
        <v>761</v>
      </c>
      <c r="E867" s="347">
        <f>E868+E869+E870+E871</f>
        <v>100</v>
      </c>
      <c r="F867" s="347">
        <f>F868+F869+F870+F871</f>
        <v>761</v>
      </c>
      <c r="G867" s="347">
        <f>G868+G869+G870+G871</f>
        <v>100</v>
      </c>
      <c r="H867" s="356">
        <f t="shared" si="12"/>
        <v>0</v>
      </c>
    </row>
    <row r="868" spans="1:8" ht="15.75">
      <c r="A868" s="498"/>
      <c r="B868" s="516"/>
      <c r="C868" s="8" t="s">
        <v>67</v>
      </c>
      <c r="D868" s="53">
        <v>0</v>
      </c>
      <c r="E868" s="347">
        <f>D868/D867*100</f>
        <v>0</v>
      </c>
      <c r="F868" s="347">
        <v>0</v>
      </c>
      <c r="G868" s="347">
        <f>F868/F867*100</f>
        <v>0</v>
      </c>
      <c r="H868" s="360" t="e">
        <f>F868/D868*100-100</f>
        <v>#DIV/0!</v>
      </c>
    </row>
    <row r="869" spans="1:8" ht="15.75">
      <c r="A869" s="498"/>
      <c r="B869" s="516"/>
      <c r="C869" s="8" t="s">
        <v>68</v>
      </c>
      <c r="D869" s="53">
        <v>761</v>
      </c>
      <c r="E869" s="347">
        <f>D869/D867*100</f>
        <v>100</v>
      </c>
      <c r="F869" s="347">
        <v>761</v>
      </c>
      <c r="G869" s="347">
        <f>F869/F867*100</f>
        <v>100</v>
      </c>
      <c r="H869" s="356">
        <f t="shared" si="12"/>
        <v>0</v>
      </c>
    </row>
    <row r="870" spans="1:8" ht="15.75">
      <c r="A870" s="498"/>
      <c r="B870" s="516"/>
      <c r="C870" s="8" t="s">
        <v>21</v>
      </c>
      <c r="D870" s="53">
        <v>0</v>
      </c>
      <c r="E870" s="347">
        <f>D870/D867*100</f>
        <v>0</v>
      </c>
      <c r="F870" s="347">
        <v>0</v>
      </c>
      <c r="G870" s="347">
        <f>F870/F867*100</f>
        <v>0</v>
      </c>
      <c r="H870" s="360" t="e">
        <f t="shared" si="12"/>
        <v>#DIV/0!</v>
      </c>
    </row>
    <row r="871" spans="1:8" ht="15.75">
      <c r="A871" s="498"/>
      <c r="B871" s="516"/>
      <c r="C871" s="8" t="s">
        <v>70</v>
      </c>
      <c r="D871" s="53">
        <v>0</v>
      </c>
      <c r="E871" s="347">
        <f>D871/D867*100</f>
        <v>0</v>
      </c>
      <c r="F871" s="347">
        <v>0</v>
      </c>
      <c r="G871" s="347">
        <f>F871/F867*100</f>
        <v>0</v>
      </c>
      <c r="H871" s="360" t="e">
        <f t="shared" si="12"/>
        <v>#DIV/0!</v>
      </c>
    </row>
    <row r="872" spans="1:8" ht="15.75">
      <c r="A872" s="498" t="s">
        <v>240</v>
      </c>
      <c r="B872" s="516" t="s">
        <v>1672</v>
      </c>
      <c r="C872" s="8" t="s">
        <v>618</v>
      </c>
      <c r="D872" s="53">
        <f>D873+D874+D875+D876</f>
        <v>2601</v>
      </c>
      <c r="E872" s="347">
        <f>E873+E874+E875+E876</f>
        <v>100</v>
      </c>
      <c r="F872" s="347">
        <f>F873+F874+F875+F876</f>
        <v>2601</v>
      </c>
      <c r="G872" s="347">
        <f>G873+G874+G875+G876</f>
        <v>100</v>
      </c>
      <c r="H872" s="356">
        <f t="shared" si="12"/>
        <v>0</v>
      </c>
    </row>
    <row r="873" spans="1:8" ht="15.75">
      <c r="A873" s="498"/>
      <c r="B873" s="516"/>
      <c r="C873" s="8" t="s">
        <v>67</v>
      </c>
      <c r="D873" s="53">
        <v>0</v>
      </c>
      <c r="E873" s="347">
        <f>D873/D872*100</f>
        <v>0</v>
      </c>
      <c r="F873" s="347">
        <v>0</v>
      </c>
      <c r="G873" s="347">
        <f>F873/F872*100</f>
        <v>0</v>
      </c>
      <c r="H873" s="360" t="e">
        <f t="shared" si="12"/>
        <v>#DIV/0!</v>
      </c>
    </row>
    <row r="874" spans="1:8" ht="15.75">
      <c r="A874" s="498"/>
      <c r="B874" s="516"/>
      <c r="C874" s="8" t="s">
        <v>68</v>
      </c>
      <c r="D874" s="53">
        <v>2601</v>
      </c>
      <c r="E874" s="347">
        <f>D874/D872*100</f>
        <v>100</v>
      </c>
      <c r="F874" s="347">
        <v>2601</v>
      </c>
      <c r="G874" s="347">
        <f>F874/F872*100</f>
        <v>100</v>
      </c>
      <c r="H874" s="356">
        <f t="shared" si="12"/>
        <v>0</v>
      </c>
    </row>
    <row r="875" spans="1:8" ht="15.75">
      <c r="A875" s="498"/>
      <c r="B875" s="516"/>
      <c r="C875" s="8" t="s">
        <v>21</v>
      </c>
      <c r="D875" s="53">
        <v>0</v>
      </c>
      <c r="E875" s="347">
        <f>D875/D872*100</f>
        <v>0</v>
      </c>
      <c r="F875" s="347">
        <v>0</v>
      </c>
      <c r="G875" s="347">
        <f>F875/F872*100</f>
        <v>0</v>
      </c>
      <c r="H875" s="360" t="e">
        <f t="shared" si="12"/>
        <v>#DIV/0!</v>
      </c>
    </row>
    <row r="876" spans="1:8" ht="15.75">
      <c r="A876" s="498"/>
      <c r="B876" s="516"/>
      <c r="C876" s="8" t="s">
        <v>70</v>
      </c>
      <c r="D876" s="53">
        <v>0</v>
      </c>
      <c r="E876" s="347">
        <f>D876/D872*100</f>
        <v>0</v>
      </c>
      <c r="F876" s="347">
        <v>0</v>
      </c>
      <c r="G876" s="347">
        <f>F876/F872*100</f>
        <v>0</v>
      </c>
      <c r="H876" s="360" t="e">
        <f t="shared" si="12"/>
        <v>#DIV/0!</v>
      </c>
    </row>
    <row r="877" spans="1:8" ht="15.75">
      <c r="A877" s="513" t="s">
        <v>251</v>
      </c>
      <c r="B877" s="514" t="s">
        <v>1673</v>
      </c>
      <c r="C877" s="8" t="s">
        <v>618</v>
      </c>
      <c r="D877" s="53">
        <f>D878+D879+D880+D881</f>
        <v>4.2</v>
      </c>
      <c r="E877" s="347">
        <f>E878+E879+E880+E881</f>
        <v>100</v>
      </c>
      <c r="F877" s="347">
        <f>F878+F879+F880+F881</f>
        <v>4.2</v>
      </c>
      <c r="G877" s="347">
        <f>G878+G879+G880+G881</f>
        <v>100</v>
      </c>
      <c r="H877" s="356">
        <f t="shared" si="12"/>
        <v>0</v>
      </c>
    </row>
    <row r="878" spans="1:8" ht="15.75">
      <c r="A878" s="513"/>
      <c r="B878" s="514"/>
      <c r="C878" s="6" t="s">
        <v>67</v>
      </c>
      <c r="D878" s="53">
        <v>0</v>
      </c>
      <c r="E878" s="347">
        <f>D878/D877*100</f>
        <v>0</v>
      </c>
      <c r="F878" s="347">
        <v>0</v>
      </c>
      <c r="G878" s="347">
        <f>F878/F877*100</f>
        <v>0</v>
      </c>
      <c r="H878" s="360" t="e">
        <f t="shared" si="12"/>
        <v>#DIV/0!</v>
      </c>
    </row>
    <row r="879" spans="1:8" ht="15.75">
      <c r="A879" s="513"/>
      <c r="B879" s="514"/>
      <c r="C879" s="6" t="s">
        <v>68</v>
      </c>
      <c r="D879" s="53">
        <v>4.2</v>
      </c>
      <c r="E879" s="347">
        <f>D879/D877*100</f>
        <v>100</v>
      </c>
      <c r="F879" s="347">
        <v>4.2</v>
      </c>
      <c r="G879" s="347">
        <f>F879/F877*100</f>
        <v>100</v>
      </c>
      <c r="H879" s="356">
        <f t="shared" si="12"/>
        <v>0</v>
      </c>
    </row>
    <row r="880" spans="1:8" ht="15.75">
      <c r="A880" s="513"/>
      <c r="B880" s="514"/>
      <c r="C880" s="6" t="s">
        <v>21</v>
      </c>
      <c r="D880" s="53">
        <v>0</v>
      </c>
      <c r="E880" s="347">
        <f>D880/D877*100</f>
        <v>0</v>
      </c>
      <c r="F880" s="347">
        <v>0</v>
      </c>
      <c r="G880" s="347">
        <f>F880/F877*100</f>
        <v>0</v>
      </c>
      <c r="H880" s="360" t="e">
        <f t="shared" si="12"/>
        <v>#DIV/0!</v>
      </c>
    </row>
    <row r="881" spans="1:8" ht="15.75">
      <c r="A881" s="513"/>
      <c r="B881" s="514"/>
      <c r="C881" s="6" t="s">
        <v>70</v>
      </c>
      <c r="D881" s="53">
        <v>0</v>
      </c>
      <c r="E881" s="347">
        <f>D881/D877*100</f>
        <v>0</v>
      </c>
      <c r="F881" s="347">
        <v>0</v>
      </c>
      <c r="G881" s="347">
        <f>F881/F877*100</f>
        <v>0</v>
      </c>
      <c r="H881" s="360" t="e">
        <f t="shared" si="12"/>
        <v>#DIV/0!</v>
      </c>
    </row>
    <row r="882" spans="1:8" ht="15.75">
      <c r="A882" s="515" t="s">
        <v>55</v>
      </c>
      <c r="B882" s="497" t="s">
        <v>1544</v>
      </c>
      <c r="C882" s="176" t="s">
        <v>618</v>
      </c>
      <c r="D882" s="355">
        <f>D883+D884+D885+D886</f>
        <v>130449.3</v>
      </c>
      <c r="E882" s="355">
        <f>D882*100/D882</f>
        <v>100</v>
      </c>
      <c r="F882" s="355">
        <f>F883+F884+F885+F886</f>
        <v>128665.40000000001</v>
      </c>
      <c r="G882" s="355">
        <f>F882*100/F882</f>
        <v>100</v>
      </c>
      <c r="H882" s="355">
        <f>F882/D882*100-100</f>
        <v>-1.3675044634198912</v>
      </c>
    </row>
    <row r="883" spans="1:8" ht="15.75">
      <c r="A883" s="515"/>
      <c r="B883" s="497"/>
      <c r="C883" s="176" t="s">
        <v>67</v>
      </c>
      <c r="D883" s="355">
        <f>D888+D913+D928+D938</f>
        <v>111765.3</v>
      </c>
      <c r="E883" s="355">
        <v>85.6</v>
      </c>
      <c r="F883" s="355">
        <f>F888+F913+F928+F938</f>
        <v>109532.40000000001</v>
      </c>
      <c r="G883" s="355">
        <f>F883*100/F882</f>
        <v>85.12964635403146</v>
      </c>
      <c r="H883" s="355">
        <f>F883/D883*100-100</f>
        <v>-1.9978472746013267</v>
      </c>
    </row>
    <row r="884" spans="1:8" ht="15.75">
      <c r="A884" s="515"/>
      <c r="B884" s="497"/>
      <c r="C884" s="176" t="s">
        <v>21</v>
      </c>
      <c r="D884" s="355">
        <f>D889</f>
        <v>200</v>
      </c>
      <c r="E884" s="355">
        <v>0.2</v>
      </c>
      <c r="F884" s="355">
        <f>F889</f>
        <v>200</v>
      </c>
      <c r="G884" s="355">
        <v>0</v>
      </c>
      <c r="H884" s="355">
        <f>F884/D884*100-100</f>
        <v>0</v>
      </c>
    </row>
    <row r="885" spans="1:8" ht="15.75">
      <c r="A885" s="515"/>
      <c r="B885" s="497"/>
      <c r="C885" s="176" t="s">
        <v>68</v>
      </c>
      <c r="D885" s="355">
        <v>0</v>
      </c>
      <c r="E885" s="355">
        <v>0</v>
      </c>
      <c r="F885" s="355">
        <v>0</v>
      </c>
      <c r="G885" s="355">
        <v>0</v>
      </c>
      <c r="H885" s="355"/>
    </row>
    <row r="886" spans="1:8" ht="15.75">
      <c r="A886" s="515"/>
      <c r="B886" s="497"/>
      <c r="C886" s="176" t="s">
        <v>70</v>
      </c>
      <c r="D886" s="355">
        <f>D891</f>
        <v>18484</v>
      </c>
      <c r="E886" s="355">
        <f>D886*100/D882</f>
        <v>14.169489602473911</v>
      </c>
      <c r="F886" s="355">
        <f>F891</f>
        <v>18933</v>
      </c>
      <c r="G886" s="355">
        <f>F886*100/F882</f>
        <v>14.714911701203276</v>
      </c>
      <c r="H886" s="355">
        <f>F886/D886*100-100</f>
        <v>2.429127894395151</v>
      </c>
    </row>
    <row r="887" spans="1:8" ht="15.75">
      <c r="A887" s="512" t="s">
        <v>482</v>
      </c>
      <c r="B887" s="500" t="s">
        <v>133</v>
      </c>
      <c r="C887" s="8" t="s">
        <v>618</v>
      </c>
      <c r="D887" s="356">
        <f>D888+D889+D891</f>
        <v>112312.3</v>
      </c>
      <c r="E887" s="356">
        <f>E888+E889+E891</f>
        <v>100</v>
      </c>
      <c r="F887" s="356">
        <f>F888+F889+F891+F890</f>
        <v>110906.2</v>
      </c>
      <c r="G887" s="356">
        <f>G888+G889+G891</f>
        <v>100</v>
      </c>
      <c r="H887" s="356">
        <f>F887/D887*100-100</f>
        <v>-1.2519554848400531</v>
      </c>
    </row>
    <row r="888" spans="1:8" ht="15.75">
      <c r="A888" s="512"/>
      <c r="B888" s="500"/>
      <c r="C888" s="8" t="s">
        <v>67</v>
      </c>
      <c r="D888" s="356">
        <f>D893+D898+D903+D908</f>
        <v>93628.3</v>
      </c>
      <c r="E888" s="356">
        <f>D888*100/D887</f>
        <v>83.36424416559896</v>
      </c>
      <c r="F888" s="356">
        <f>F893+F898+F903+F908</f>
        <v>91773.2</v>
      </c>
      <c r="G888" s="356">
        <f>F888*100/F887</f>
        <v>82.74848475558625</v>
      </c>
      <c r="H888" s="356">
        <f>F888/D888*100-100</f>
        <v>-1.9813453838209227</v>
      </c>
    </row>
    <row r="889" spans="1:8" ht="15.75">
      <c r="A889" s="512"/>
      <c r="B889" s="500"/>
      <c r="C889" s="8" t="s">
        <v>21</v>
      </c>
      <c r="D889" s="356">
        <v>200</v>
      </c>
      <c r="E889" s="356">
        <f>D889/D887*100</f>
        <v>0.17807488583173883</v>
      </c>
      <c r="F889" s="356">
        <f>F909</f>
        <v>200</v>
      </c>
      <c r="G889" s="356">
        <f>F889/F887*100</f>
        <v>0.18033256932434796</v>
      </c>
      <c r="H889" s="356">
        <f>F889/D889*100-100</f>
        <v>0</v>
      </c>
    </row>
    <row r="890" spans="1:8" ht="15.75">
      <c r="A890" s="512"/>
      <c r="B890" s="500"/>
      <c r="C890" s="8" t="s">
        <v>68</v>
      </c>
      <c r="D890" s="356">
        <v>0</v>
      </c>
      <c r="E890" s="356">
        <v>0</v>
      </c>
      <c r="F890" s="356">
        <v>0</v>
      </c>
      <c r="G890" s="356">
        <v>0</v>
      </c>
      <c r="H890" s="356"/>
    </row>
    <row r="891" spans="1:8" ht="15.75">
      <c r="A891" s="512"/>
      <c r="B891" s="500"/>
      <c r="C891" s="8" t="s">
        <v>70</v>
      </c>
      <c r="D891" s="356">
        <f>D896+D906</f>
        <v>18484</v>
      </c>
      <c r="E891" s="356">
        <f>D891*100/D887</f>
        <v>16.4576809485693</v>
      </c>
      <c r="F891" s="356">
        <f>F896+F906</f>
        <v>18933</v>
      </c>
      <c r="G891" s="356">
        <f>F891*100/F887</f>
        <v>17.0711826750894</v>
      </c>
      <c r="H891" s="356">
        <f>F891/D891*100-100</f>
        <v>2.429127894395151</v>
      </c>
    </row>
    <row r="892" spans="1:8" ht="21.75" customHeight="1">
      <c r="A892" s="512">
        <v>1</v>
      </c>
      <c r="B892" s="416" t="s">
        <v>134</v>
      </c>
      <c r="C892" s="8" t="s">
        <v>618</v>
      </c>
      <c r="D892" s="53">
        <f>D893+D896</f>
        <v>109888.1</v>
      </c>
      <c r="E892" s="53">
        <f>E893+E896</f>
        <v>100</v>
      </c>
      <c r="F892" s="53">
        <f>F893+F896</f>
        <v>108561.9</v>
      </c>
      <c r="G892" s="53">
        <f>G893+G896</f>
        <v>100</v>
      </c>
      <c r="H892" s="356">
        <f>F892/D892*100-100</f>
        <v>-1.2068640735439118</v>
      </c>
    </row>
    <row r="893" spans="1:8" ht="22.5" customHeight="1">
      <c r="A893" s="512"/>
      <c r="B893" s="416"/>
      <c r="C893" s="8" t="s">
        <v>67</v>
      </c>
      <c r="D893" s="53">
        <v>91404.1</v>
      </c>
      <c r="E893" s="53">
        <f>D893*100/D892</f>
        <v>83.17925234852545</v>
      </c>
      <c r="F893" s="53">
        <v>89628.9</v>
      </c>
      <c r="G893" s="53">
        <f>F893*100/F892</f>
        <v>82.56017995263532</v>
      </c>
      <c r="H893" s="356">
        <f>F893/D893*100-100</f>
        <v>-1.9421448272014175</v>
      </c>
    </row>
    <row r="894" spans="1:8" ht="25.5" customHeight="1">
      <c r="A894" s="512"/>
      <c r="B894" s="416"/>
      <c r="C894" s="8" t="s">
        <v>21</v>
      </c>
      <c r="D894" s="53">
        <v>0</v>
      </c>
      <c r="E894" s="53">
        <f>D894/D892*100</f>
        <v>0</v>
      </c>
      <c r="F894" s="53">
        <v>0</v>
      </c>
      <c r="G894" s="53">
        <f>F894/F892*100</f>
        <v>0</v>
      </c>
      <c r="H894" s="356"/>
    </row>
    <row r="895" spans="1:8" ht="15.75">
      <c r="A895" s="512"/>
      <c r="B895" s="416"/>
      <c r="C895" s="8" t="s">
        <v>68</v>
      </c>
      <c r="D895" s="53">
        <v>0</v>
      </c>
      <c r="E895" s="53">
        <f>D895/D892*100</f>
        <v>0</v>
      </c>
      <c r="F895" s="53">
        <v>0</v>
      </c>
      <c r="G895" s="53">
        <f>F895/F892*100</f>
        <v>0</v>
      </c>
      <c r="H895" s="356"/>
    </row>
    <row r="896" spans="1:8" ht="15.75">
      <c r="A896" s="512"/>
      <c r="B896" s="416"/>
      <c r="C896" s="14" t="s">
        <v>70</v>
      </c>
      <c r="D896" s="53">
        <v>18484</v>
      </c>
      <c r="E896" s="53">
        <f>D896*100/D892</f>
        <v>16.820747651474544</v>
      </c>
      <c r="F896" s="53">
        <f>17413+1520</f>
        <v>18933</v>
      </c>
      <c r="G896" s="53">
        <f>F896*100/F892</f>
        <v>17.439820047364684</v>
      </c>
      <c r="H896" s="356">
        <f>F896/D896*100-100</f>
        <v>2.429127894395151</v>
      </c>
    </row>
    <row r="897" spans="1:8" ht="37.5" customHeight="1">
      <c r="A897" s="512">
        <v>2</v>
      </c>
      <c r="B897" s="416" t="s">
        <v>135</v>
      </c>
      <c r="C897" s="8" t="s">
        <v>618</v>
      </c>
      <c r="D897" s="53">
        <f>D898</f>
        <v>85</v>
      </c>
      <c r="E897" s="53">
        <f>E898</f>
        <v>100</v>
      </c>
      <c r="F897" s="53">
        <f>F898</f>
        <v>85</v>
      </c>
      <c r="G897" s="53">
        <f>G898</f>
        <v>100</v>
      </c>
      <c r="H897" s="356">
        <f>F897/D897*100-100</f>
        <v>0</v>
      </c>
    </row>
    <row r="898" spans="1:8" ht="39.75" customHeight="1">
      <c r="A898" s="512"/>
      <c r="B898" s="416"/>
      <c r="C898" s="10" t="s">
        <v>67</v>
      </c>
      <c r="D898" s="53">
        <v>85</v>
      </c>
      <c r="E898" s="53">
        <f>D898*100/D897</f>
        <v>100</v>
      </c>
      <c r="F898" s="53">
        <v>85</v>
      </c>
      <c r="G898" s="53">
        <f>F898*100/F897</f>
        <v>100</v>
      </c>
      <c r="H898" s="356">
        <f>F898/D898*100-100</f>
        <v>0</v>
      </c>
    </row>
    <row r="899" spans="1:8" ht="39" customHeight="1">
      <c r="A899" s="512"/>
      <c r="B899" s="416"/>
      <c r="C899" s="10" t="s">
        <v>21</v>
      </c>
      <c r="D899" s="53">
        <v>0</v>
      </c>
      <c r="E899" s="53">
        <v>0</v>
      </c>
      <c r="F899" s="53">
        <v>0</v>
      </c>
      <c r="G899" s="53">
        <v>0</v>
      </c>
      <c r="H899" s="356"/>
    </row>
    <row r="900" spans="1:8" ht="29.25" customHeight="1">
      <c r="A900" s="512"/>
      <c r="B900" s="416"/>
      <c r="C900" s="10" t="s">
        <v>68</v>
      </c>
      <c r="D900" s="53">
        <v>0</v>
      </c>
      <c r="E900" s="53">
        <v>0</v>
      </c>
      <c r="F900" s="53">
        <v>0</v>
      </c>
      <c r="G900" s="53">
        <v>0</v>
      </c>
      <c r="H900" s="356"/>
    </row>
    <row r="901" spans="1:8" ht="39" customHeight="1">
      <c r="A901" s="512"/>
      <c r="B901" s="416"/>
      <c r="C901" s="15" t="s">
        <v>70</v>
      </c>
      <c r="D901" s="53">
        <v>0</v>
      </c>
      <c r="E901" s="53">
        <v>0</v>
      </c>
      <c r="F901" s="53">
        <v>0</v>
      </c>
      <c r="G901" s="53">
        <v>0</v>
      </c>
      <c r="H901" s="356"/>
    </row>
    <row r="902" spans="1:8" ht="15.75">
      <c r="A902" s="512">
        <v>3</v>
      </c>
      <c r="B902" s="416" t="s">
        <v>136</v>
      </c>
      <c r="C902" s="8" t="s">
        <v>618</v>
      </c>
      <c r="D902" s="53">
        <f>D903+D906</f>
        <v>2139.2</v>
      </c>
      <c r="E902" s="53">
        <f>E903</f>
        <v>100</v>
      </c>
      <c r="F902" s="53">
        <f>F903+F906</f>
        <v>2059.3</v>
      </c>
      <c r="G902" s="53">
        <f>G903</f>
        <v>100</v>
      </c>
      <c r="H902" s="356">
        <f>F902/D902*100-100</f>
        <v>-3.7350411368735905</v>
      </c>
    </row>
    <row r="903" spans="1:8" ht="15.75">
      <c r="A903" s="512"/>
      <c r="B903" s="416"/>
      <c r="C903" s="10" t="s">
        <v>67</v>
      </c>
      <c r="D903" s="53">
        <v>2139.2</v>
      </c>
      <c r="E903" s="53">
        <f>D903*100/D902</f>
        <v>100</v>
      </c>
      <c r="F903" s="53">
        <v>2059.3</v>
      </c>
      <c r="G903" s="53">
        <f>F903*100/F902</f>
        <v>100</v>
      </c>
      <c r="H903" s="356">
        <f>F903/D903*100-100</f>
        <v>-3.7350411368735905</v>
      </c>
    </row>
    <row r="904" spans="1:8" ht="15.75">
      <c r="A904" s="512"/>
      <c r="B904" s="416"/>
      <c r="C904" s="10" t="s">
        <v>21</v>
      </c>
      <c r="D904" s="53">
        <v>0</v>
      </c>
      <c r="E904" s="53">
        <v>0</v>
      </c>
      <c r="F904" s="53">
        <v>0</v>
      </c>
      <c r="G904" s="53">
        <v>0</v>
      </c>
      <c r="H904" s="356"/>
    </row>
    <row r="905" spans="1:8" ht="15.75">
      <c r="A905" s="512"/>
      <c r="B905" s="416"/>
      <c r="C905" s="10" t="s">
        <v>68</v>
      </c>
      <c r="D905" s="53">
        <v>0</v>
      </c>
      <c r="E905" s="53">
        <v>0</v>
      </c>
      <c r="F905" s="53">
        <v>0</v>
      </c>
      <c r="G905" s="53">
        <v>0</v>
      </c>
      <c r="H905" s="356"/>
    </row>
    <row r="906" spans="1:8" ht="15.75">
      <c r="A906" s="512"/>
      <c r="B906" s="416"/>
      <c r="C906" s="10" t="s">
        <v>70</v>
      </c>
      <c r="D906" s="53">
        <v>0</v>
      </c>
      <c r="E906" s="53">
        <v>0</v>
      </c>
      <c r="F906" s="53">
        <v>0</v>
      </c>
      <c r="G906" s="53">
        <v>0</v>
      </c>
      <c r="H906" s="356"/>
    </row>
    <row r="907" spans="1:8" ht="15.75">
      <c r="A907" s="512">
        <v>4</v>
      </c>
      <c r="B907" s="416" t="s">
        <v>137</v>
      </c>
      <c r="C907" s="8" t="s">
        <v>618</v>
      </c>
      <c r="D907" s="53">
        <f>D908+D909</f>
        <v>200</v>
      </c>
      <c r="E907" s="53">
        <f>E909</f>
        <v>100</v>
      </c>
      <c r="F907" s="53">
        <f>F909</f>
        <v>200</v>
      </c>
      <c r="G907" s="53">
        <f>G909</f>
        <v>100</v>
      </c>
      <c r="H907" s="356"/>
    </row>
    <row r="908" spans="1:8" ht="15.75">
      <c r="A908" s="512"/>
      <c r="B908" s="416"/>
      <c r="C908" s="10" t="s">
        <v>67</v>
      </c>
      <c r="D908" s="53">
        <v>0</v>
      </c>
      <c r="E908" s="53">
        <v>0</v>
      </c>
      <c r="F908" s="53">
        <v>0</v>
      </c>
      <c r="G908" s="53">
        <v>0</v>
      </c>
      <c r="H908" s="356"/>
    </row>
    <row r="909" spans="1:8" ht="15.75">
      <c r="A909" s="512"/>
      <c r="B909" s="416"/>
      <c r="C909" s="10" t="s">
        <v>21</v>
      </c>
      <c r="D909" s="53">
        <v>200</v>
      </c>
      <c r="E909" s="53">
        <f>D909/D907*100</f>
        <v>100</v>
      </c>
      <c r="F909" s="53">
        <v>200</v>
      </c>
      <c r="G909" s="53">
        <f>F909/F907*100</f>
        <v>100</v>
      </c>
      <c r="H909" s="356"/>
    </row>
    <row r="910" spans="1:8" ht="15.75">
      <c r="A910" s="512"/>
      <c r="B910" s="416"/>
      <c r="C910" s="10" t="s">
        <v>68</v>
      </c>
      <c r="D910" s="53">
        <v>0</v>
      </c>
      <c r="E910" s="53">
        <v>0</v>
      </c>
      <c r="F910" s="53">
        <v>0</v>
      </c>
      <c r="G910" s="53">
        <v>0</v>
      </c>
      <c r="H910" s="356"/>
    </row>
    <row r="911" spans="1:8" ht="15.75">
      <c r="A911" s="512"/>
      <c r="B911" s="416"/>
      <c r="C911" s="15" t="s">
        <v>70</v>
      </c>
      <c r="D911" s="53">
        <v>0</v>
      </c>
      <c r="E911" s="53">
        <v>0</v>
      </c>
      <c r="F911" s="53">
        <v>0</v>
      </c>
      <c r="G911" s="53">
        <v>0</v>
      </c>
      <c r="H911" s="356"/>
    </row>
    <row r="912" spans="1:8" ht="15.75">
      <c r="A912" s="512" t="s">
        <v>483</v>
      </c>
      <c r="B912" s="500" t="s">
        <v>139</v>
      </c>
      <c r="C912" s="362" t="s">
        <v>618</v>
      </c>
      <c r="D912" s="356">
        <f>D917+D922</f>
        <v>11453.2</v>
      </c>
      <c r="E912" s="356">
        <f>E913</f>
        <v>100</v>
      </c>
      <c r="F912" s="356">
        <f>F917+F922</f>
        <v>11185.1</v>
      </c>
      <c r="G912" s="356">
        <f>G913</f>
        <v>100</v>
      </c>
      <c r="H912" s="356">
        <f>F912/D912*100-100</f>
        <v>-2.340830510250413</v>
      </c>
    </row>
    <row r="913" spans="1:8" ht="15.75">
      <c r="A913" s="512"/>
      <c r="B913" s="500"/>
      <c r="C913" s="362" t="s">
        <v>67</v>
      </c>
      <c r="D913" s="356">
        <f>D918+D923</f>
        <v>11453.2</v>
      </c>
      <c r="E913" s="356">
        <f>D913*100/D912</f>
        <v>100</v>
      </c>
      <c r="F913" s="356">
        <f>F918+F923</f>
        <v>11185.1</v>
      </c>
      <c r="G913" s="356">
        <f>F913*100/F912</f>
        <v>100</v>
      </c>
      <c r="H913" s="356">
        <f>F913/D913*100-100</f>
        <v>-2.340830510250413</v>
      </c>
    </row>
    <row r="914" spans="1:8" ht="15.75">
      <c r="A914" s="512"/>
      <c r="B914" s="500"/>
      <c r="C914" s="362" t="s">
        <v>21</v>
      </c>
      <c r="D914" s="356">
        <v>0</v>
      </c>
      <c r="E914" s="356">
        <v>0</v>
      </c>
      <c r="F914" s="356">
        <v>0</v>
      </c>
      <c r="G914" s="356">
        <v>0</v>
      </c>
      <c r="H914" s="356"/>
    </row>
    <row r="915" spans="1:8" ht="15.75">
      <c r="A915" s="512"/>
      <c r="B915" s="500"/>
      <c r="C915" s="362" t="s">
        <v>68</v>
      </c>
      <c r="D915" s="356">
        <v>0</v>
      </c>
      <c r="E915" s="356">
        <v>0</v>
      </c>
      <c r="F915" s="356">
        <v>0</v>
      </c>
      <c r="G915" s="356">
        <v>0</v>
      </c>
      <c r="H915" s="356"/>
    </row>
    <row r="916" spans="1:8" ht="15.75">
      <c r="A916" s="512"/>
      <c r="B916" s="500"/>
      <c r="C916" s="362" t="s">
        <v>70</v>
      </c>
      <c r="D916" s="356">
        <v>0</v>
      </c>
      <c r="E916" s="356">
        <v>0</v>
      </c>
      <c r="F916" s="356">
        <v>0</v>
      </c>
      <c r="G916" s="356">
        <v>0</v>
      </c>
      <c r="H916" s="356"/>
    </row>
    <row r="917" spans="1:8" ht="24.75" customHeight="1">
      <c r="A917" s="512">
        <v>1</v>
      </c>
      <c r="B917" s="416" t="s">
        <v>140</v>
      </c>
      <c r="C917" s="10" t="s">
        <v>618</v>
      </c>
      <c r="D917" s="347">
        <f>D918</f>
        <v>9569.2</v>
      </c>
      <c r="E917" s="347">
        <f>E918</f>
        <v>100</v>
      </c>
      <c r="F917" s="347">
        <f>F918</f>
        <v>9331</v>
      </c>
      <c r="G917" s="347">
        <f>G918</f>
        <v>100</v>
      </c>
      <c r="H917" s="356">
        <f>F917/D917*100-100</f>
        <v>-2.4892362997951807</v>
      </c>
    </row>
    <row r="918" spans="1:8" ht="22.5" customHeight="1">
      <c r="A918" s="512"/>
      <c r="B918" s="416"/>
      <c r="C918" s="10" t="s">
        <v>67</v>
      </c>
      <c r="D918" s="347">
        <v>9569.2</v>
      </c>
      <c r="E918" s="347">
        <f>D918*100/D917</f>
        <v>100</v>
      </c>
      <c r="F918" s="347">
        <v>9331</v>
      </c>
      <c r="G918" s="347">
        <f>F918*100/F917</f>
        <v>100</v>
      </c>
      <c r="H918" s="356">
        <f>F918/D918*100-100</f>
        <v>-2.4892362997951807</v>
      </c>
    </row>
    <row r="919" spans="1:8" ht="15.75">
      <c r="A919" s="512"/>
      <c r="B919" s="416"/>
      <c r="C919" s="10" t="s">
        <v>21</v>
      </c>
      <c r="D919" s="347">
        <v>0</v>
      </c>
      <c r="E919" s="347">
        <v>0</v>
      </c>
      <c r="F919" s="347">
        <v>0</v>
      </c>
      <c r="G919" s="347">
        <v>0</v>
      </c>
      <c r="H919" s="356"/>
    </row>
    <row r="920" spans="1:8" ht="15.75">
      <c r="A920" s="512"/>
      <c r="B920" s="416"/>
      <c r="C920" s="10" t="s">
        <v>68</v>
      </c>
      <c r="D920" s="347">
        <v>0</v>
      </c>
      <c r="E920" s="347">
        <v>0</v>
      </c>
      <c r="F920" s="347">
        <v>0</v>
      </c>
      <c r="G920" s="347">
        <v>0</v>
      </c>
      <c r="H920" s="356"/>
    </row>
    <row r="921" spans="1:8" ht="15.75">
      <c r="A921" s="512"/>
      <c r="B921" s="416"/>
      <c r="C921" s="15" t="s">
        <v>70</v>
      </c>
      <c r="D921" s="347">
        <v>0</v>
      </c>
      <c r="E921" s="347">
        <v>0</v>
      </c>
      <c r="F921" s="347">
        <v>0</v>
      </c>
      <c r="G921" s="347">
        <v>0</v>
      </c>
      <c r="H921" s="356"/>
    </row>
    <row r="922" spans="1:8" ht="15.75">
      <c r="A922" s="512">
        <v>2</v>
      </c>
      <c r="B922" s="416" t="s">
        <v>141</v>
      </c>
      <c r="C922" s="10" t="s">
        <v>618</v>
      </c>
      <c r="D922" s="347">
        <f>D923</f>
        <v>1884</v>
      </c>
      <c r="E922" s="347">
        <f>E923</f>
        <v>100</v>
      </c>
      <c r="F922" s="347">
        <f>F923</f>
        <v>1854.1</v>
      </c>
      <c r="G922" s="347">
        <f>G923</f>
        <v>100</v>
      </c>
      <c r="H922" s="356">
        <f>F922/D922*100-100</f>
        <v>-1.587048832271762</v>
      </c>
    </row>
    <row r="923" spans="1:8" ht="15.75">
      <c r="A923" s="512"/>
      <c r="B923" s="416"/>
      <c r="C923" s="10" t="s">
        <v>67</v>
      </c>
      <c r="D923" s="347">
        <v>1884</v>
      </c>
      <c r="E923" s="347">
        <f>D923*100/D922</f>
        <v>100</v>
      </c>
      <c r="F923" s="347">
        <v>1854.1</v>
      </c>
      <c r="G923" s="347">
        <f>F923*100/F922</f>
        <v>100</v>
      </c>
      <c r="H923" s="356">
        <f>F923/D923*100-100</f>
        <v>-1.587048832271762</v>
      </c>
    </row>
    <row r="924" spans="1:8" ht="15.75">
      <c r="A924" s="512"/>
      <c r="B924" s="416"/>
      <c r="C924" s="10" t="s">
        <v>21</v>
      </c>
      <c r="D924" s="347">
        <v>0</v>
      </c>
      <c r="E924" s="347">
        <v>0</v>
      </c>
      <c r="F924" s="347">
        <v>0</v>
      </c>
      <c r="G924" s="347">
        <v>0</v>
      </c>
      <c r="H924" s="356"/>
    </row>
    <row r="925" spans="1:8" ht="15.75">
      <c r="A925" s="512"/>
      <c r="B925" s="416"/>
      <c r="C925" s="10" t="s">
        <v>68</v>
      </c>
      <c r="D925" s="347">
        <v>0</v>
      </c>
      <c r="E925" s="347">
        <v>0</v>
      </c>
      <c r="F925" s="347">
        <v>0</v>
      </c>
      <c r="G925" s="347">
        <v>0</v>
      </c>
      <c r="H925" s="356"/>
    </row>
    <row r="926" spans="1:8" ht="15.75">
      <c r="A926" s="512"/>
      <c r="B926" s="416"/>
      <c r="C926" s="10" t="s">
        <v>70</v>
      </c>
      <c r="D926" s="347">
        <v>0</v>
      </c>
      <c r="E926" s="347">
        <v>0</v>
      </c>
      <c r="F926" s="347">
        <v>0</v>
      </c>
      <c r="G926" s="347">
        <v>0</v>
      </c>
      <c r="H926" s="356"/>
    </row>
    <row r="927" spans="1:8" ht="15.75">
      <c r="A927" s="512" t="s">
        <v>484</v>
      </c>
      <c r="B927" s="500" t="s">
        <v>143</v>
      </c>
      <c r="C927" s="362" t="s">
        <v>618</v>
      </c>
      <c r="D927" s="356">
        <f>D928</f>
        <v>1794.6</v>
      </c>
      <c r="E927" s="356">
        <f>E928</f>
        <v>100</v>
      </c>
      <c r="F927" s="356">
        <f>F928</f>
        <v>1692.8</v>
      </c>
      <c r="G927" s="356">
        <f>G928</f>
        <v>100</v>
      </c>
      <c r="H927" s="356">
        <f>F927/D927*100-100</f>
        <v>-5.672573275381694</v>
      </c>
    </row>
    <row r="928" spans="1:8" ht="15.75">
      <c r="A928" s="512"/>
      <c r="B928" s="500"/>
      <c r="C928" s="362" t="s">
        <v>67</v>
      </c>
      <c r="D928" s="356">
        <f>D933</f>
        <v>1794.6</v>
      </c>
      <c r="E928" s="356">
        <f>D928*100/D927</f>
        <v>100</v>
      </c>
      <c r="F928" s="356">
        <f>F933</f>
        <v>1692.8</v>
      </c>
      <c r="G928" s="356">
        <f>F928*100/F927</f>
        <v>100</v>
      </c>
      <c r="H928" s="356">
        <f>F928/D928*100-100</f>
        <v>-5.672573275381694</v>
      </c>
    </row>
    <row r="929" spans="1:8" ht="15.75">
      <c r="A929" s="512"/>
      <c r="B929" s="500"/>
      <c r="C929" s="362" t="s">
        <v>21</v>
      </c>
      <c r="D929" s="356">
        <v>0</v>
      </c>
      <c r="E929" s="356">
        <v>0</v>
      </c>
      <c r="F929" s="356">
        <v>0</v>
      </c>
      <c r="G929" s="356">
        <v>0</v>
      </c>
      <c r="H929" s="356"/>
    </row>
    <row r="930" spans="1:8" ht="15.75">
      <c r="A930" s="512"/>
      <c r="B930" s="500"/>
      <c r="C930" s="362" t="s">
        <v>68</v>
      </c>
      <c r="D930" s="356">
        <v>0</v>
      </c>
      <c r="E930" s="356">
        <v>0</v>
      </c>
      <c r="F930" s="356">
        <v>0</v>
      </c>
      <c r="G930" s="356">
        <v>0</v>
      </c>
      <c r="H930" s="356"/>
    </row>
    <row r="931" spans="1:8" ht="15.75">
      <c r="A931" s="512"/>
      <c r="B931" s="500"/>
      <c r="C931" s="362" t="s">
        <v>70</v>
      </c>
      <c r="D931" s="356">
        <v>0</v>
      </c>
      <c r="E931" s="356">
        <v>0</v>
      </c>
      <c r="F931" s="356">
        <v>0</v>
      </c>
      <c r="G931" s="356">
        <v>0</v>
      </c>
      <c r="H931" s="356"/>
    </row>
    <row r="932" spans="1:8" ht="15.75">
      <c r="A932" s="512">
        <v>1</v>
      </c>
      <c r="B932" s="416" t="s">
        <v>144</v>
      </c>
      <c r="C932" s="10" t="s">
        <v>618</v>
      </c>
      <c r="D932" s="347">
        <f>D933</f>
        <v>1794.6</v>
      </c>
      <c r="E932" s="347">
        <f>D932*100/D927</f>
        <v>100</v>
      </c>
      <c r="F932" s="347">
        <f>F933</f>
        <v>1692.8</v>
      </c>
      <c r="G932" s="347">
        <f>F932*100/F927</f>
        <v>100</v>
      </c>
      <c r="H932" s="356">
        <f>F932/D932*100-100</f>
        <v>-5.672573275381694</v>
      </c>
    </row>
    <row r="933" spans="1:8" ht="15.75">
      <c r="A933" s="512"/>
      <c r="B933" s="416"/>
      <c r="C933" s="10" t="s">
        <v>67</v>
      </c>
      <c r="D933" s="347">
        <v>1794.6</v>
      </c>
      <c r="E933" s="347">
        <v>100</v>
      </c>
      <c r="F933" s="347">
        <v>1692.8</v>
      </c>
      <c r="G933" s="347">
        <v>100</v>
      </c>
      <c r="H933" s="356">
        <f>F933/D933*100-100</f>
        <v>-5.672573275381694</v>
      </c>
    </row>
    <row r="934" spans="1:8" ht="15.75">
      <c r="A934" s="512"/>
      <c r="B934" s="416"/>
      <c r="C934" s="10" t="s">
        <v>21</v>
      </c>
      <c r="D934" s="347">
        <v>0</v>
      </c>
      <c r="E934" s="347">
        <v>0</v>
      </c>
      <c r="F934" s="347">
        <v>0</v>
      </c>
      <c r="G934" s="347">
        <v>0</v>
      </c>
      <c r="H934" s="356"/>
    </row>
    <row r="935" spans="1:8" ht="15.75">
      <c r="A935" s="512"/>
      <c r="B935" s="416"/>
      <c r="C935" s="10" t="s">
        <v>68</v>
      </c>
      <c r="D935" s="347">
        <v>0</v>
      </c>
      <c r="E935" s="347">
        <v>0</v>
      </c>
      <c r="F935" s="347">
        <v>0</v>
      </c>
      <c r="G935" s="347">
        <v>0</v>
      </c>
      <c r="H935" s="356"/>
    </row>
    <row r="936" spans="1:8" ht="15.75">
      <c r="A936" s="512"/>
      <c r="B936" s="416"/>
      <c r="C936" s="10" t="s">
        <v>70</v>
      </c>
      <c r="D936" s="347">
        <v>0</v>
      </c>
      <c r="E936" s="347">
        <v>0</v>
      </c>
      <c r="F936" s="347">
        <v>0</v>
      </c>
      <c r="G936" s="347">
        <v>0</v>
      </c>
      <c r="H936" s="356"/>
    </row>
    <row r="937" spans="1:8" ht="15.75">
      <c r="A937" s="512" t="s">
        <v>1566</v>
      </c>
      <c r="B937" s="500" t="s">
        <v>146</v>
      </c>
      <c r="C937" s="10" t="s">
        <v>618</v>
      </c>
      <c r="D937" s="356">
        <f>D938</f>
        <v>4889.2</v>
      </c>
      <c r="E937" s="356">
        <f>E938</f>
        <v>100</v>
      </c>
      <c r="F937" s="356">
        <f>F938</f>
        <v>4881.3</v>
      </c>
      <c r="G937" s="356">
        <f>G938</f>
        <v>100</v>
      </c>
      <c r="H937" s="356">
        <f>F937/D937*100-100</f>
        <v>-0.16158062668738182</v>
      </c>
    </row>
    <row r="938" spans="1:8" ht="15.75">
      <c r="A938" s="512"/>
      <c r="B938" s="500"/>
      <c r="C938" s="10" t="s">
        <v>67</v>
      </c>
      <c r="D938" s="356">
        <f>D943+D948</f>
        <v>4889.2</v>
      </c>
      <c r="E938" s="356">
        <f>D938*100/D937</f>
        <v>100</v>
      </c>
      <c r="F938" s="356">
        <f>F943+F948</f>
        <v>4881.3</v>
      </c>
      <c r="G938" s="356">
        <f>F938*100/F937</f>
        <v>100</v>
      </c>
      <c r="H938" s="356">
        <f>F938/D938*100-100</f>
        <v>-0.16158062668738182</v>
      </c>
    </row>
    <row r="939" spans="1:8" ht="15.75">
      <c r="A939" s="512"/>
      <c r="B939" s="500"/>
      <c r="C939" s="10" t="s">
        <v>21</v>
      </c>
      <c r="D939" s="356">
        <v>0</v>
      </c>
      <c r="E939" s="356">
        <v>0</v>
      </c>
      <c r="F939" s="356">
        <v>0</v>
      </c>
      <c r="G939" s="356">
        <v>0</v>
      </c>
      <c r="H939" s="356"/>
    </row>
    <row r="940" spans="1:8" ht="15.75">
      <c r="A940" s="512"/>
      <c r="B940" s="500"/>
      <c r="C940" s="10" t="s">
        <v>68</v>
      </c>
      <c r="D940" s="356">
        <v>0</v>
      </c>
      <c r="E940" s="356">
        <v>0</v>
      </c>
      <c r="F940" s="356">
        <v>0</v>
      </c>
      <c r="G940" s="356">
        <v>0</v>
      </c>
      <c r="H940" s="356"/>
    </row>
    <row r="941" spans="1:8" ht="15.75">
      <c r="A941" s="512"/>
      <c r="B941" s="500"/>
      <c r="C941" s="10" t="s">
        <v>70</v>
      </c>
      <c r="D941" s="356">
        <v>0</v>
      </c>
      <c r="E941" s="356">
        <v>0</v>
      </c>
      <c r="F941" s="356">
        <v>0</v>
      </c>
      <c r="G941" s="356">
        <v>0</v>
      </c>
      <c r="H941" s="356"/>
    </row>
    <row r="942" spans="1:8" ht="15.75">
      <c r="A942" s="512">
        <v>1</v>
      </c>
      <c r="B942" s="416" t="s">
        <v>147</v>
      </c>
      <c r="C942" s="10" t="s">
        <v>618</v>
      </c>
      <c r="D942" s="347">
        <f>D943</f>
        <v>3803.7</v>
      </c>
      <c r="E942" s="347">
        <f>E943</f>
        <v>100</v>
      </c>
      <c r="F942" s="347">
        <f>F943</f>
        <v>3796.3</v>
      </c>
      <c r="G942" s="347">
        <f>G943</f>
        <v>100</v>
      </c>
      <c r="H942" s="356">
        <f>F942/D942*100-100</f>
        <v>-0.1945474143596897</v>
      </c>
    </row>
    <row r="943" spans="1:8" ht="15.75">
      <c r="A943" s="512"/>
      <c r="B943" s="416"/>
      <c r="C943" s="10" t="s">
        <v>67</v>
      </c>
      <c r="D943" s="347">
        <v>3803.7</v>
      </c>
      <c r="E943" s="347">
        <f>D943*100/D942</f>
        <v>100</v>
      </c>
      <c r="F943" s="347">
        <v>3796.3</v>
      </c>
      <c r="G943" s="347">
        <f>F943*100/F942</f>
        <v>100</v>
      </c>
      <c r="H943" s="356">
        <f>F943/D943*100-100</f>
        <v>-0.1945474143596897</v>
      </c>
    </row>
    <row r="944" spans="1:8" ht="15.75">
      <c r="A944" s="512"/>
      <c r="B944" s="416"/>
      <c r="C944" s="10" t="s">
        <v>21</v>
      </c>
      <c r="D944" s="347">
        <v>0</v>
      </c>
      <c r="E944" s="347">
        <v>0</v>
      </c>
      <c r="F944" s="347">
        <v>0</v>
      </c>
      <c r="G944" s="347">
        <v>0</v>
      </c>
      <c r="H944" s="356"/>
    </row>
    <row r="945" spans="1:8" ht="15.75">
      <c r="A945" s="512"/>
      <c r="B945" s="416"/>
      <c r="C945" s="10" t="s">
        <v>68</v>
      </c>
      <c r="D945" s="347">
        <v>0</v>
      </c>
      <c r="E945" s="347">
        <v>0</v>
      </c>
      <c r="F945" s="347">
        <v>0</v>
      </c>
      <c r="G945" s="347">
        <v>0</v>
      </c>
      <c r="H945" s="356"/>
    </row>
    <row r="946" spans="1:8" ht="15.75">
      <c r="A946" s="512"/>
      <c r="B946" s="416"/>
      <c r="C946" s="10" t="s">
        <v>70</v>
      </c>
      <c r="D946" s="347">
        <v>0</v>
      </c>
      <c r="E946" s="347">
        <v>0</v>
      </c>
      <c r="F946" s="347">
        <v>0</v>
      </c>
      <c r="G946" s="347">
        <v>0</v>
      </c>
      <c r="H946" s="356"/>
    </row>
    <row r="947" spans="1:8" ht="15.75">
      <c r="A947" s="512">
        <v>2</v>
      </c>
      <c r="B947" s="416" t="s">
        <v>148</v>
      </c>
      <c r="C947" s="10" t="s">
        <v>618</v>
      </c>
      <c r="D947" s="347">
        <f>D948</f>
        <v>1085.5</v>
      </c>
      <c r="E947" s="347">
        <f>E948</f>
        <v>100</v>
      </c>
      <c r="F947" s="347">
        <f>F948</f>
        <v>1085</v>
      </c>
      <c r="G947" s="347">
        <f>G948</f>
        <v>100</v>
      </c>
      <c r="H947" s="356">
        <f>F947/D947*100-100</f>
        <v>-0.0460617227084299</v>
      </c>
    </row>
    <row r="948" spans="1:8" ht="15.75">
      <c r="A948" s="512"/>
      <c r="B948" s="416"/>
      <c r="C948" s="10" t="s">
        <v>67</v>
      </c>
      <c r="D948" s="347">
        <v>1085.5</v>
      </c>
      <c r="E948" s="347">
        <f>D948*100/D947</f>
        <v>100</v>
      </c>
      <c r="F948" s="347">
        <v>1085</v>
      </c>
      <c r="G948" s="347">
        <f>F948*100/F947</f>
        <v>100</v>
      </c>
      <c r="H948" s="356">
        <f>F948/D948*100-100</f>
        <v>-0.0460617227084299</v>
      </c>
    </row>
    <row r="949" spans="1:8" ht="15.75">
      <c r="A949" s="512"/>
      <c r="B949" s="416"/>
      <c r="C949" s="10" t="s">
        <v>21</v>
      </c>
      <c r="D949" s="347">
        <v>0</v>
      </c>
      <c r="E949" s="347">
        <v>0</v>
      </c>
      <c r="F949" s="347">
        <v>0</v>
      </c>
      <c r="G949" s="347">
        <v>0</v>
      </c>
      <c r="H949" s="356"/>
    </row>
    <row r="950" spans="1:8" ht="15.75">
      <c r="A950" s="512"/>
      <c r="B950" s="416"/>
      <c r="C950" s="10" t="s">
        <v>68</v>
      </c>
      <c r="D950" s="347">
        <v>0</v>
      </c>
      <c r="E950" s="347">
        <v>0</v>
      </c>
      <c r="F950" s="347">
        <v>0</v>
      </c>
      <c r="G950" s="347">
        <v>0</v>
      </c>
      <c r="H950" s="356"/>
    </row>
    <row r="951" spans="1:8" ht="15.75">
      <c r="A951" s="512"/>
      <c r="B951" s="416"/>
      <c r="C951" s="15" t="s">
        <v>70</v>
      </c>
      <c r="D951" s="347">
        <v>0</v>
      </c>
      <c r="E951" s="347">
        <v>0</v>
      </c>
      <c r="F951" s="347">
        <v>0</v>
      </c>
      <c r="G951" s="347">
        <v>0</v>
      </c>
      <c r="H951" s="356"/>
    </row>
    <row r="952" spans="1:8" ht="15.75">
      <c r="A952" s="496" t="s">
        <v>56</v>
      </c>
      <c r="B952" s="497" t="s">
        <v>1545</v>
      </c>
      <c r="C952" s="161" t="s">
        <v>618</v>
      </c>
      <c r="D952" s="355">
        <v>24121.3</v>
      </c>
      <c r="E952" s="346">
        <f>E953+E954+E955+E956</f>
        <v>100</v>
      </c>
      <c r="F952" s="355">
        <f>F953+F956</f>
        <v>21491.3</v>
      </c>
      <c r="G952" s="346">
        <f>G953+G954+G955+G956</f>
        <v>100</v>
      </c>
      <c r="H952" s="355">
        <f>F952/D952*100-100</f>
        <v>-10.903226608847788</v>
      </c>
    </row>
    <row r="953" spans="1:8" ht="15.75">
      <c r="A953" s="496"/>
      <c r="B953" s="497"/>
      <c r="C953" s="161" t="s">
        <v>67</v>
      </c>
      <c r="D953" s="355">
        <f>D958+D968+D983</f>
        <v>10443</v>
      </c>
      <c r="E953" s="346">
        <f>D953/D952*100</f>
        <v>43.29368649285072</v>
      </c>
      <c r="F953" s="355">
        <v>12550</v>
      </c>
      <c r="G953" s="346">
        <f>F953/F952*100</f>
        <v>58.39572292043758</v>
      </c>
      <c r="H953" s="355">
        <f>F953/D953*100-100</f>
        <v>20.17619458010151</v>
      </c>
    </row>
    <row r="954" spans="1:8" ht="15.75">
      <c r="A954" s="496"/>
      <c r="B954" s="497"/>
      <c r="C954" s="161" t="s">
        <v>21</v>
      </c>
      <c r="D954" s="355">
        <v>0</v>
      </c>
      <c r="E954" s="346">
        <f>D954/D952*100</f>
        <v>0</v>
      </c>
      <c r="F954" s="355">
        <v>0</v>
      </c>
      <c r="G954" s="346">
        <f>F954/F952*100</f>
        <v>0</v>
      </c>
      <c r="H954" s="355"/>
    </row>
    <row r="955" spans="1:8" ht="15.75">
      <c r="A955" s="496"/>
      <c r="B955" s="497"/>
      <c r="C955" s="161" t="s">
        <v>68</v>
      </c>
      <c r="D955" s="355">
        <v>0</v>
      </c>
      <c r="E955" s="346">
        <f>D955/D952*100</f>
        <v>0</v>
      </c>
      <c r="F955" s="355">
        <v>0</v>
      </c>
      <c r="G955" s="346">
        <f>F955/F952*100</f>
        <v>0</v>
      </c>
      <c r="H955" s="355"/>
    </row>
    <row r="956" spans="1:8" ht="15.75">
      <c r="A956" s="496"/>
      <c r="B956" s="497"/>
      <c r="C956" s="161" t="s">
        <v>70</v>
      </c>
      <c r="D956" s="355">
        <v>13678.3</v>
      </c>
      <c r="E956" s="346">
        <f>D956/D952*100</f>
        <v>56.70631350714929</v>
      </c>
      <c r="F956" s="355">
        <v>8941.3</v>
      </c>
      <c r="G956" s="346">
        <f>F956/F952*100</f>
        <v>41.60427707956242</v>
      </c>
      <c r="H956" s="355">
        <f>F956/D956*100-100</f>
        <v>-34.631496604110154</v>
      </c>
    </row>
    <row r="957" spans="1:8" ht="15.75">
      <c r="A957" s="448" t="s">
        <v>1105</v>
      </c>
      <c r="B957" s="500" t="s">
        <v>149</v>
      </c>
      <c r="C957" s="51" t="s">
        <v>618</v>
      </c>
      <c r="D957" s="356">
        <f>D958+D961</f>
        <v>811.3</v>
      </c>
      <c r="E957" s="356">
        <f>E958+E959+E960+E961</f>
        <v>100</v>
      </c>
      <c r="F957" s="356">
        <f>F958+F961</f>
        <v>309.6</v>
      </c>
      <c r="G957" s="356">
        <f>G958+G959+G960+G961</f>
        <v>100</v>
      </c>
      <c r="H957" s="345">
        <f>F957/D957*100-100</f>
        <v>-61.83902378898065</v>
      </c>
    </row>
    <row r="958" spans="1:8" ht="15.75">
      <c r="A958" s="448"/>
      <c r="B958" s="500"/>
      <c r="C958" s="51" t="s">
        <v>67</v>
      </c>
      <c r="D958" s="356">
        <f>D963</f>
        <v>125</v>
      </c>
      <c r="E958" s="356">
        <f>D958/D957*100</f>
        <v>15.407370886231975</v>
      </c>
      <c r="F958" s="356">
        <v>13</v>
      </c>
      <c r="G958" s="356">
        <f>F958/F957*100</f>
        <v>4.198966408268733</v>
      </c>
      <c r="H958" s="345">
        <f>F958/D958*100-100</f>
        <v>-89.6</v>
      </c>
    </row>
    <row r="959" spans="1:8" ht="15.75">
      <c r="A959" s="448"/>
      <c r="B959" s="500"/>
      <c r="C959" s="51" t="s">
        <v>21</v>
      </c>
      <c r="D959" s="356">
        <v>0</v>
      </c>
      <c r="E959" s="356">
        <f>D959/D957*100</f>
        <v>0</v>
      </c>
      <c r="F959" s="356">
        <v>0</v>
      </c>
      <c r="G959" s="356">
        <f>F959/F957*100</f>
        <v>0</v>
      </c>
      <c r="H959" s="345"/>
    </row>
    <row r="960" spans="1:8" ht="15.75">
      <c r="A960" s="448"/>
      <c r="B960" s="500"/>
      <c r="C960" s="51" t="s">
        <v>68</v>
      </c>
      <c r="D960" s="356">
        <v>0</v>
      </c>
      <c r="E960" s="356">
        <f>D960/D957*100</f>
        <v>0</v>
      </c>
      <c r="F960" s="356">
        <v>0</v>
      </c>
      <c r="G960" s="356">
        <f>F960/F957*100</f>
        <v>0</v>
      </c>
      <c r="H960" s="345"/>
    </row>
    <row r="961" spans="1:8" ht="15.75">
      <c r="A961" s="448"/>
      <c r="B961" s="500"/>
      <c r="C961" s="51" t="s">
        <v>70</v>
      </c>
      <c r="D961" s="356">
        <f>D966</f>
        <v>686.3</v>
      </c>
      <c r="E961" s="356">
        <f>D961/D957*100</f>
        <v>84.59262911376803</v>
      </c>
      <c r="F961" s="356">
        <v>296.6</v>
      </c>
      <c r="G961" s="356">
        <f>F961/F957*100</f>
        <v>95.80103359173127</v>
      </c>
      <c r="H961" s="345">
        <f>F961/D961*100-100</f>
        <v>-56.78274806935742</v>
      </c>
    </row>
    <row r="962" spans="1:8" ht="15.75">
      <c r="A962" s="448">
        <v>1</v>
      </c>
      <c r="B962" s="416" t="s">
        <v>1674</v>
      </c>
      <c r="C962" s="19" t="s">
        <v>618</v>
      </c>
      <c r="D962" s="347">
        <f>D963+D964+D965+D966</f>
        <v>811.3</v>
      </c>
      <c r="E962" s="347">
        <f>E963+E964+E965+E966</f>
        <v>100</v>
      </c>
      <c r="F962" s="347">
        <f>F963+F964+F965+F966</f>
        <v>309.6</v>
      </c>
      <c r="G962" s="347">
        <f>G963+G964+G965+G966</f>
        <v>100</v>
      </c>
      <c r="H962" s="345">
        <f>F962/D962*100-100</f>
        <v>-61.83902378898065</v>
      </c>
    </row>
    <row r="963" spans="1:8" ht="15.75">
      <c r="A963" s="448"/>
      <c r="B963" s="416"/>
      <c r="C963" s="19" t="s">
        <v>67</v>
      </c>
      <c r="D963" s="347">
        <v>125</v>
      </c>
      <c r="E963" s="347">
        <f>D963/D962*100</f>
        <v>15.407370886231975</v>
      </c>
      <c r="F963" s="347">
        <v>13</v>
      </c>
      <c r="G963" s="347">
        <f>F963/F962*100</f>
        <v>4.198966408268733</v>
      </c>
      <c r="H963" s="345">
        <f>F963/D963*100-100</f>
        <v>-89.6</v>
      </c>
    </row>
    <row r="964" spans="1:8" ht="15.75">
      <c r="A964" s="448"/>
      <c r="B964" s="416"/>
      <c r="C964" s="19" t="s">
        <v>21</v>
      </c>
      <c r="D964" s="347">
        <v>0</v>
      </c>
      <c r="E964" s="347">
        <f>D964/D962*100</f>
        <v>0</v>
      </c>
      <c r="F964" s="347">
        <v>0</v>
      </c>
      <c r="G964" s="347">
        <f>F964/F962*100</f>
        <v>0</v>
      </c>
      <c r="H964" s="345"/>
    </row>
    <row r="965" spans="1:8" ht="15.75">
      <c r="A965" s="448"/>
      <c r="B965" s="416"/>
      <c r="C965" s="19" t="s">
        <v>68</v>
      </c>
      <c r="D965" s="347">
        <v>0</v>
      </c>
      <c r="E965" s="347">
        <f>D965/D962*100</f>
        <v>0</v>
      </c>
      <c r="F965" s="347">
        <v>0</v>
      </c>
      <c r="G965" s="347">
        <f>F965/F962*100</f>
        <v>0</v>
      </c>
      <c r="H965" s="345"/>
    </row>
    <row r="966" spans="1:8" ht="15.75">
      <c r="A966" s="448"/>
      <c r="B966" s="416"/>
      <c r="C966" s="19" t="s">
        <v>70</v>
      </c>
      <c r="D966" s="347">
        <v>686.3</v>
      </c>
      <c r="E966" s="347">
        <f>D966/D962*100</f>
        <v>84.59262911376803</v>
      </c>
      <c r="F966" s="347">
        <v>296.6</v>
      </c>
      <c r="G966" s="347">
        <f>F966/F962*100</f>
        <v>95.80103359173127</v>
      </c>
      <c r="H966" s="345">
        <f>F966/D966*100-100</f>
        <v>-56.78274806935742</v>
      </c>
    </row>
    <row r="967" spans="1:8" ht="15.75">
      <c r="A967" s="448" t="s">
        <v>1125</v>
      </c>
      <c r="B967" s="500" t="s">
        <v>151</v>
      </c>
      <c r="C967" s="51" t="s">
        <v>618</v>
      </c>
      <c r="D967" s="356">
        <v>23285</v>
      </c>
      <c r="E967" s="347">
        <f>E968+E969+E970+E971</f>
        <v>100</v>
      </c>
      <c r="F967" s="356">
        <f>F968+F969+F970+F971</f>
        <v>21156.7</v>
      </c>
      <c r="G967" s="347">
        <f>G968+G969+G970+G971</f>
        <v>100</v>
      </c>
      <c r="H967" s="345">
        <f>F967/D967*100-100</f>
        <v>-9.140219025123457</v>
      </c>
    </row>
    <row r="968" spans="1:8" ht="15.75">
      <c r="A968" s="448"/>
      <c r="B968" s="500"/>
      <c r="C968" s="51" t="s">
        <v>67</v>
      </c>
      <c r="D968" s="356">
        <f>D973+D978</f>
        <v>10293</v>
      </c>
      <c r="E968" s="347">
        <f>D968/D967*100</f>
        <v>44.204423448572044</v>
      </c>
      <c r="F968" s="356">
        <v>12512</v>
      </c>
      <c r="G968" s="347">
        <f>F968/F967*100</f>
        <v>59.13965788615426</v>
      </c>
      <c r="H968" s="345">
        <f>F968/D968*100-100</f>
        <v>21.558340619838717</v>
      </c>
    </row>
    <row r="969" spans="1:8" ht="15.75">
      <c r="A969" s="448"/>
      <c r="B969" s="500"/>
      <c r="C969" s="51" t="s">
        <v>21</v>
      </c>
      <c r="D969" s="356">
        <v>0</v>
      </c>
      <c r="E969" s="347">
        <f>D969/D967*100</f>
        <v>0</v>
      </c>
      <c r="F969" s="356">
        <v>0</v>
      </c>
      <c r="G969" s="347">
        <f>F969/F967*100</f>
        <v>0</v>
      </c>
      <c r="H969" s="345"/>
    </row>
    <row r="970" spans="1:8" ht="15.75">
      <c r="A970" s="448"/>
      <c r="B970" s="500"/>
      <c r="C970" s="51" t="s">
        <v>68</v>
      </c>
      <c r="D970" s="356">
        <v>0</v>
      </c>
      <c r="E970" s="347">
        <f>D970/D967*100</f>
        <v>0</v>
      </c>
      <c r="F970" s="356">
        <v>0</v>
      </c>
      <c r="G970" s="347">
        <f>F970/F967*100</f>
        <v>0</v>
      </c>
      <c r="H970" s="345"/>
    </row>
    <row r="971" spans="1:8" ht="15.75">
      <c r="A971" s="448"/>
      <c r="B971" s="500"/>
      <c r="C971" s="51" t="s">
        <v>70</v>
      </c>
      <c r="D971" s="356">
        <v>12992</v>
      </c>
      <c r="E971" s="347">
        <f>D971/D967*100</f>
        <v>55.79557655142796</v>
      </c>
      <c r="F971" s="356">
        <f>F976+F981</f>
        <v>8644.7</v>
      </c>
      <c r="G971" s="347">
        <f>F971/F967*100</f>
        <v>40.86034211384573</v>
      </c>
      <c r="H971" s="345">
        <f>F971/D971*100-100</f>
        <v>-33.46136083743842</v>
      </c>
    </row>
    <row r="972" spans="1:8" ht="15.75">
      <c r="A972" s="448">
        <v>1</v>
      </c>
      <c r="B972" s="416" t="s">
        <v>134</v>
      </c>
      <c r="C972" s="19" t="s">
        <v>618</v>
      </c>
      <c r="D972" s="347">
        <v>21953</v>
      </c>
      <c r="E972" s="347">
        <f>E973+E974+E975+E976</f>
        <v>100</v>
      </c>
      <c r="F972" s="347">
        <v>20401.3</v>
      </c>
      <c r="G972" s="347">
        <f>G973+G974+G975+G976</f>
        <v>100</v>
      </c>
      <c r="H972" s="345">
        <f>F972/D972*100-100</f>
        <v>-7.068282239329477</v>
      </c>
    </row>
    <row r="973" spans="1:8" ht="15.75">
      <c r="A973" s="448"/>
      <c r="B973" s="416"/>
      <c r="C973" s="19" t="s">
        <v>67</v>
      </c>
      <c r="D973" s="347">
        <v>8961</v>
      </c>
      <c r="E973" s="347">
        <f>D973/D972*100</f>
        <v>40.81902245706737</v>
      </c>
      <c r="F973" s="347">
        <v>11756.6</v>
      </c>
      <c r="G973" s="347">
        <f>F973/F972*100</f>
        <v>57.626719865890905</v>
      </c>
      <c r="H973" s="345">
        <f>F973/D973*100-100</f>
        <v>31.197411003236255</v>
      </c>
    </row>
    <row r="974" spans="1:8" ht="15.75">
      <c r="A974" s="448"/>
      <c r="B974" s="416"/>
      <c r="C974" s="19" t="s">
        <v>21</v>
      </c>
      <c r="D974" s="347">
        <v>0</v>
      </c>
      <c r="E974" s="347">
        <f>D974/D972*100</f>
        <v>0</v>
      </c>
      <c r="F974" s="347">
        <v>0</v>
      </c>
      <c r="G974" s="347">
        <f>F974/F972*100</f>
        <v>0</v>
      </c>
      <c r="H974" s="345"/>
    </row>
    <row r="975" spans="1:8" ht="15.75">
      <c r="A975" s="448"/>
      <c r="B975" s="416"/>
      <c r="C975" s="19" t="s">
        <v>68</v>
      </c>
      <c r="D975" s="347">
        <v>0</v>
      </c>
      <c r="E975" s="347">
        <f>D975/D972*100</f>
        <v>0</v>
      </c>
      <c r="F975" s="347">
        <v>0</v>
      </c>
      <c r="G975" s="347">
        <f>F975/F972*100</f>
        <v>0</v>
      </c>
      <c r="H975" s="345"/>
    </row>
    <row r="976" spans="1:8" ht="15.75">
      <c r="A976" s="448"/>
      <c r="B976" s="416"/>
      <c r="C976" s="19" t="s">
        <v>70</v>
      </c>
      <c r="D976" s="347">
        <v>12992</v>
      </c>
      <c r="E976" s="347">
        <f>D976/D972*100</f>
        <v>59.18097754293263</v>
      </c>
      <c r="F976" s="347">
        <v>8644.7</v>
      </c>
      <c r="G976" s="347">
        <f>F976/F972*100</f>
        <v>42.3732801341091</v>
      </c>
      <c r="H976" s="345">
        <f>F976/D976*100-100</f>
        <v>-33.46136083743842</v>
      </c>
    </row>
    <row r="977" spans="1:8" ht="15.75">
      <c r="A977" s="448">
        <v>2</v>
      </c>
      <c r="B977" s="416" t="s">
        <v>1676</v>
      </c>
      <c r="C977" s="19" t="s">
        <v>618</v>
      </c>
      <c r="D977" s="347">
        <f>D978+D979+D980+D981</f>
        <v>1332</v>
      </c>
      <c r="E977" s="347">
        <f>E978+E979+E980+E981</f>
        <v>100</v>
      </c>
      <c r="F977" s="347">
        <v>755.5</v>
      </c>
      <c r="G977" s="347">
        <f>G978+G979+G980+G981</f>
        <v>100</v>
      </c>
      <c r="H977" s="345">
        <f>F977/D977*100-100</f>
        <v>-43.28078078078078</v>
      </c>
    </row>
    <row r="978" spans="1:8" ht="15.75">
      <c r="A978" s="448"/>
      <c r="B978" s="416"/>
      <c r="C978" s="19" t="s">
        <v>67</v>
      </c>
      <c r="D978" s="347">
        <v>1332</v>
      </c>
      <c r="E978" s="347">
        <f>D978/D977*100</f>
        <v>100</v>
      </c>
      <c r="F978" s="347">
        <v>755.5</v>
      </c>
      <c r="G978" s="347">
        <f>F978/F977*100</f>
        <v>100</v>
      </c>
      <c r="H978" s="345">
        <f>F978/D978*100-100</f>
        <v>-43.28078078078078</v>
      </c>
    </row>
    <row r="979" spans="1:8" ht="15.75">
      <c r="A979" s="448"/>
      <c r="B979" s="416"/>
      <c r="C979" s="19" t="s">
        <v>21</v>
      </c>
      <c r="D979" s="347">
        <v>0</v>
      </c>
      <c r="E979" s="347">
        <v>0</v>
      </c>
      <c r="F979" s="347">
        <v>0</v>
      </c>
      <c r="G979" s="347">
        <f>F979/F977*100</f>
        <v>0</v>
      </c>
      <c r="H979" s="345"/>
    </row>
    <row r="980" spans="1:8" ht="15.75">
      <c r="A980" s="448"/>
      <c r="B980" s="416"/>
      <c r="C980" s="19" t="s">
        <v>68</v>
      </c>
      <c r="D980" s="347">
        <v>0</v>
      </c>
      <c r="E980" s="347">
        <v>0</v>
      </c>
      <c r="F980" s="347">
        <v>0</v>
      </c>
      <c r="G980" s="347">
        <f>F980/F977*100</f>
        <v>0</v>
      </c>
      <c r="H980" s="345"/>
    </row>
    <row r="981" spans="1:8" ht="15.75">
      <c r="A981" s="448"/>
      <c r="B981" s="416"/>
      <c r="C981" s="19" t="s">
        <v>70</v>
      </c>
      <c r="D981" s="347">
        <v>0</v>
      </c>
      <c r="E981" s="347">
        <v>0</v>
      </c>
      <c r="F981" s="347">
        <v>0</v>
      </c>
      <c r="G981" s="347">
        <f>F981/F977*100</f>
        <v>0</v>
      </c>
      <c r="H981" s="345"/>
    </row>
    <row r="982" spans="1:8" ht="15.75">
      <c r="A982" s="448" t="s">
        <v>1126</v>
      </c>
      <c r="B982" s="416" t="s">
        <v>153</v>
      </c>
      <c r="C982" s="19" t="s">
        <v>618</v>
      </c>
      <c r="D982" s="347">
        <f>D983+D986</f>
        <v>25</v>
      </c>
      <c r="E982" s="347">
        <f>E983+E984+E985+E986</f>
        <v>100</v>
      </c>
      <c r="F982" s="347">
        <f>F983+F986</f>
        <v>25</v>
      </c>
      <c r="G982" s="347">
        <f>G983+G984+G985+G986</f>
        <v>100</v>
      </c>
      <c r="H982" s="345">
        <f>F982/D982*100-100</f>
        <v>0</v>
      </c>
    </row>
    <row r="983" spans="1:8" ht="15.75">
      <c r="A983" s="448"/>
      <c r="B983" s="416"/>
      <c r="C983" s="19" t="s">
        <v>67</v>
      </c>
      <c r="D983" s="347">
        <f>D988</f>
        <v>25</v>
      </c>
      <c r="E983" s="347">
        <f>D983/D982*100</f>
        <v>100</v>
      </c>
      <c r="F983" s="347">
        <f>F988</f>
        <v>25</v>
      </c>
      <c r="G983" s="347">
        <f>F983/F982*100</f>
        <v>100</v>
      </c>
      <c r="H983" s="345">
        <f>F983/D983*100-100</f>
        <v>0</v>
      </c>
    </row>
    <row r="984" spans="1:8" ht="15.75">
      <c r="A984" s="448"/>
      <c r="B984" s="416"/>
      <c r="C984" s="19" t="s">
        <v>21</v>
      </c>
      <c r="D984" s="347">
        <v>0</v>
      </c>
      <c r="E984" s="347">
        <v>0</v>
      </c>
      <c r="F984" s="347">
        <v>0</v>
      </c>
      <c r="G984" s="347">
        <v>0</v>
      </c>
      <c r="H984" s="345"/>
    </row>
    <row r="985" spans="1:8" ht="15.75">
      <c r="A985" s="448"/>
      <c r="B985" s="416"/>
      <c r="C985" s="19" t="s">
        <v>68</v>
      </c>
      <c r="D985" s="347">
        <v>0</v>
      </c>
      <c r="E985" s="347">
        <v>0</v>
      </c>
      <c r="F985" s="347">
        <v>0</v>
      </c>
      <c r="G985" s="347">
        <v>0</v>
      </c>
      <c r="H985" s="345"/>
    </row>
    <row r="986" spans="1:8" ht="15.75">
      <c r="A986" s="448"/>
      <c r="B986" s="416"/>
      <c r="C986" s="19" t="s">
        <v>70</v>
      </c>
      <c r="D986" s="347">
        <v>0</v>
      </c>
      <c r="E986" s="347">
        <v>0</v>
      </c>
      <c r="F986" s="347">
        <v>0</v>
      </c>
      <c r="G986" s="347">
        <v>0</v>
      </c>
      <c r="H986" s="345"/>
    </row>
    <row r="987" spans="1:8" ht="15.75">
      <c r="A987" s="448">
        <v>1</v>
      </c>
      <c r="B987" s="416" t="s">
        <v>1677</v>
      </c>
      <c r="C987" s="19" t="s">
        <v>618</v>
      </c>
      <c r="D987" s="347">
        <f>D988+D991</f>
        <v>25</v>
      </c>
      <c r="E987" s="347">
        <f>E988+E989+E990+E991</f>
        <v>100</v>
      </c>
      <c r="F987" s="347">
        <v>25</v>
      </c>
      <c r="G987" s="347">
        <f>G988+G989+G990+G991</f>
        <v>100</v>
      </c>
      <c r="H987" s="345">
        <f>F987/D987*100-100</f>
        <v>0</v>
      </c>
    </row>
    <row r="988" spans="1:8" ht="15.75">
      <c r="A988" s="448"/>
      <c r="B988" s="416"/>
      <c r="C988" s="19" t="s">
        <v>67</v>
      </c>
      <c r="D988" s="347">
        <v>25</v>
      </c>
      <c r="E988" s="347">
        <f>D988/D987*100</f>
        <v>100</v>
      </c>
      <c r="F988" s="347">
        <v>25</v>
      </c>
      <c r="G988" s="347">
        <f>F988/F987*100</f>
        <v>100</v>
      </c>
      <c r="H988" s="345">
        <f>F988/D988*100-100</f>
        <v>0</v>
      </c>
    </row>
    <row r="989" spans="1:8" ht="15.75">
      <c r="A989" s="448"/>
      <c r="B989" s="416"/>
      <c r="C989" s="19" t="s">
        <v>21</v>
      </c>
      <c r="D989" s="347">
        <v>0</v>
      </c>
      <c r="E989" s="347">
        <v>0</v>
      </c>
      <c r="F989" s="347">
        <v>0</v>
      </c>
      <c r="G989" s="347">
        <f>F989/F987*100</f>
        <v>0</v>
      </c>
      <c r="H989" s="345"/>
    </row>
    <row r="990" spans="1:8" ht="15.75">
      <c r="A990" s="448"/>
      <c r="B990" s="416"/>
      <c r="C990" s="19" t="s">
        <v>68</v>
      </c>
      <c r="D990" s="347">
        <v>0</v>
      </c>
      <c r="E990" s="347">
        <v>0</v>
      </c>
      <c r="F990" s="347">
        <v>0</v>
      </c>
      <c r="G990" s="347">
        <f>F990/F987*100</f>
        <v>0</v>
      </c>
      <c r="H990" s="345"/>
    </row>
    <row r="991" spans="1:8" ht="15.75">
      <c r="A991" s="448"/>
      <c r="B991" s="416"/>
      <c r="C991" s="19" t="s">
        <v>70</v>
      </c>
      <c r="D991" s="347">
        <v>0</v>
      </c>
      <c r="E991" s="347">
        <v>0</v>
      </c>
      <c r="F991" s="347">
        <v>0</v>
      </c>
      <c r="G991" s="347">
        <f>F991/F987*100</f>
        <v>0</v>
      </c>
      <c r="H991" s="345"/>
    </row>
    <row r="992" spans="1:8" ht="15.75">
      <c r="A992" s="509" t="s">
        <v>155</v>
      </c>
      <c r="B992" s="497" t="s">
        <v>1546</v>
      </c>
      <c r="C992" s="161" t="s">
        <v>618</v>
      </c>
      <c r="D992" s="370">
        <f>D997+D1012+D1027</f>
        <v>4455.5</v>
      </c>
      <c r="E992" s="370">
        <f>D992/D992*100</f>
        <v>100</v>
      </c>
      <c r="F992" s="370">
        <f>F997+F1012+F1027</f>
        <v>2315.03051</v>
      </c>
      <c r="G992" s="370">
        <f>F992/F992*100</f>
        <v>100</v>
      </c>
      <c r="H992" s="370">
        <f>F992/D992*100-100</f>
        <v>-48.041061384805296</v>
      </c>
    </row>
    <row r="993" spans="1:8" ht="15.75">
      <c r="A993" s="509"/>
      <c r="B993" s="497"/>
      <c r="C993" s="161" t="s">
        <v>67</v>
      </c>
      <c r="D993" s="370">
        <f>D998+D1013+D1028</f>
        <v>161.5</v>
      </c>
      <c r="E993" s="370">
        <f>D993/D992*100</f>
        <v>3.624733475479744</v>
      </c>
      <c r="F993" s="370">
        <f>F998+F1013+F1028</f>
        <v>151.03051</v>
      </c>
      <c r="G993" s="370">
        <f>F993/F992*100</f>
        <v>6.523910131966251</v>
      </c>
      <c r="H993" s="370">
        <f>F993/D993*100-100</f>
        <v>-6.4826563467492235</v>
      </c>
    </row>
    <row r="994" spans="1:8" ht="15.75">
      <c r="A994" s="509"/>
      <c r="B994" s="497"/>
      <c r="C994" s="161" t="s">
        <v>21</v>
      </c>
      <c r="D994" s="370">
        <f>D999+D1014+D1029</f>
        <v>4050</v>
      </c>
      <c r="E994" s="370">
        <f>D994/D992*100</f>
        <v>90.89888901357872</v>
      </c>
      <c r="F994" s="370">
        <f>F999+F1014+F1029</f>
        <v>1920</v>
      </c>
      <c r="G994" s="370">
        <f>F994/F992*100</f>
        <v>82.93627197163808</v>
      </c>
      <c r="H994" s="370">
        <f>F994/D994*100-100</f>
        <v>-52.59259259259259</v>
      </c>
    </row>
    <row r="995" spans="1:8" ht="15.75">
      <c r="A995" s="509"/>
      <c r="B995" s="497"/>
      <c r="C995" s="161" t="s">
        <v>68</v>
      </c>
      <c r="D995" s="370">
        <f>D1000+D1015+D1030</f>
        <v>244</v>
      </c>
      <c r="E995" s="370">
        <f>D995/D992*100</f>
        <v>5.476377510941533</v>
      </c>
      <c r="F995" s="370">
        <f>F1000+F1015+F1030</f>
        <v>244</v>
      </c>
      <c r="G995" s="370">
        <f>F995/F992*100</f>
        <v>10.539817896395672</v>
      </c>
      <c r="H995" s="370">
        <f>F995/D995*100-100</f>
        <v>0</v>
      </c>
    </row>
    <row r="996" spans="1:8" ht="15.75">
      <c r="A996" s="509"/>
      <c r="B996" s="497"/>
      <c r="C996" s="161" t="s">
        <v>70</v>
      </c>
      <c r="D996" s="370">
        <f>D1001+D1016+D1031</f>
        <v>0</v>
      </c>
      <c r="E996" s="370">
        <f>D996/D992*100</f>
        <v>0</v>
      </c>
      <c r="F996" s="370">
        <f>F1001+F1016+F1031</f>
        <v>0</v>
      </c>
      <c r="G996" s="370">
        <f>F996/F992*100</f>
        <v>0</v>
      </c>
      <c r="H996" s="370"/>
    </row>
    <row r="997" spans="1:8" ht="15.75">
      <c r="A997" s="510" t="s">
        <v>1127</v>
      </c>
      <c r="B997" s="511" t="s">
        <v>293</v>
      </c>
      <c r="C997" s="385" t="s">
        <v>618</v>
      </c>
      <c r="D997" s="46">
        <f>D1002+D1007</f>
        <v>50</v>
      </c>
      <c r="E997" s="46">
        <v>100</v>
      </c>
      <c r="F997" s="46">
        <f>F1002+F1007</f>
        <v>50</v>
      </c>
      <c r="G997" s="46">
        <v>100</v>
      </c>
      <c r="H997" s="46">
        <v>0</v>
      </c>
    </row>
    <row r="998" spans="1:8" ht="15.75">
      <c r="A998" s="510"/>
      <c r="B998" s="511"/>
      <c r="C998" s="385" t="s">
        <v>67</v>
      </c>
      <c r="D998" s="46">
        <f>D1003+D1008</f>
        <v>50</v>
      </c>
      <c r="E998" s="46">
        <v>100</v>
      </c>
      <c r="F998" s="46">
        <f>F1003+F1008</f>
        <v>50</v>
      </c>
      <c r="G998" s="46">
        <v>100</v>
      </c>
      <c r="H998" s="46">
        <v>0</v>
      </c>
    </row>
    <row r="999" spans="1:8" ht="15.75">
      <c r="A999" s="510"/>
      <c r="B999" s="511"/>
      <c r="C999" s="385" t="s">
        <v>21</v>
      </c>
      <c r="D999" s="46">
        <f>D1004+D1009</f>
        <v>0</v>
      </c>
      <c r="E999" s="46">
        <v>0</v>
      </c>
      <c r="F999" s="46">
        <f>F1004+F1009</f>
        <v>0</v>
      </c>
      <c r="G999" s="46">
        <v>0</v>
      </c>
      <c r="H999" s="46"/>
    </row>
    <row r="1000" spans="1:8" ht="15.75">
      <c r="A1000" s="510"/>
      <c r="B1000" s="511"/>
      <c r="C1000" s="385" t="s">
        <v>68</v>
      </c>
      <c r="D1000" s="46">
        <f aca="true" t="shared" si="13" ref="D1000:F1001">D1005+D1010</f>
        <v>0</v>
      </c>
      <c r="E1000" s="46">
        <v>0</v>
      </c>
      <c r="F1000" s="46">
        <f t="shared" si="13"/>
        <v>0</v>
      </c>
      <c r="G1000" s="46">
        <v>0</v>
      </c>
      <c r="H1000" s="46"/>
    </row>
    <row r="1001" spans="1:8" ht="22.5" customHeight="1">
      <c r="A1001" s="510"/>
      <c r="B1001" s="511"/>
      <c r="C1001" s="385" t="s">
        <v>70</v>
      </c>
      <c r="D1001" s="46">
        <f t="shared" si="13"/>
        <v>0</v>
      </c>
      <c r="E1001" s="46">
        <v>0</v>
      </c>
      <c r="F1001" s="46">
        <f t="shared" si="13"/>
        <v>0</v>
      </c>
      <c r="G1001" s="46">
        <v>0</v>
      </c>
      <c r="H1001" s="46"/>
    </row>
    <row r="1002" spans="1:8" ht="23.25" customHeight="1">
      <c r="A1002" s="441">
        <v>1</v>
      </c>
      <c r="B1002" s="492" t="s">
        <v>1583</v>
      </c>
      <c r="C1002" s="386" t="s">
        <v>618</v>
      </c>
      <c r="D1002" s="47">
        <f>SUM(D1003:D1006)</f>
        <v>30</v>
      </c>
      <c r="E1002" s="47">
        <f>D1002/D1002*100</f>
        <v>100</v>
      </c>
      <c r="F1002" s="47">
        <f>SUM(F1003:F1006)</f>
        <v>30</v>
      </c>
      <c r="G1002" s="47">
        <f>F1002/F1002*100</f>
        <v>100</v>
      </c>
      <c r="H1002" s="46">
        <f>F1002/D1002*100-100</f>
        <v>0</v>
      </c>
    </row>
    <row r="1003" spans="1:8" ht="25.5" customHeight="1">
      <c r="A1003" s="441"/>
      <c r="B1003" s="492"/>
      <c r="C1003" s="386" t="s">
        <v>67</v>
      </c>
      <c r="D1003" s="47">
        <v>30</v>
      </c>
      <c r="E1003" s="47">
        <f>D1003/D1002*100</f>
        <v>100</v>
      </c>
      <c r="F1003" s="47">
        <v>30</v>
      </c>
      <c r="G1003" s="47">
        <f>F1003/F1002*100</f>
        <v>100</v>
      </c>
      <c r="H1003" s="46">
        <f>F1003/D1003*100-100</f>
        <v>0</v>
      </c>
    </row>
    <row r="1004" spans="1:8" ht="25.5" customHeight="1">
      <c r="A1004" s="441"/>
      <c r="B1004" s="492"/>
      <c r="C1004" s="386" t="s">
        <v>21</v>
      </c>
      <c r="D1004" s="47">
        <v>0</v>
      </c>
      <c r="E1004" s="47">
        <f>D1004/D1002*100</f>
        <v>0</v>
      </c>
      <c r="F1004" s="47">
        <v>0</v>
      </c>
      <c r="G1004" s="47">
        <f>F1004/F1002*100</f>
        <v>0</v>
      </c>
      <c r="H1004" s="47"/>
    </row>
    <row r="1005" spans="1:8" ht="20.25" customHeight="1" hidden="1">
      <c r="A1005" s="441"/>
      <c r="B1005" s="492"/>
      <c r="C1005" s="386" t="s">
        <v>68</v>
      </c>
      <c r="D1005" s="47">
        <v>0</v>
      </c>
      <c r="E1005" s="47">
        <f>D1005/D1002*100</f>
        <v>0</v>
      </c>
      <c r="F1005" s="47">
        <v>0</v>
      </c>
      <c r="G1005" s="47">
        <f>F1005/F1002*100</f>
        <v>0</v>
      </c>
      <c r="H1005" s="47"/>
    </row>
    <row r="1006" spans="1:8" ht="20.25" customHeight="1">
      <c r="A1006" s="441"/>
      <c r="B1006" s="492"/>
      <c r="C1006" s="386" t="s">
        <v>70</v>
      </c>
      <c r="D1006" s="47">
        <v>0</v>
      </c>
      <c r="E1006" s="47">
        <f>D1006/D1003*100</f>
        <v>0</v>
      </c>
      <c r="F1006" s="47">
        <v>0</v>
      </c>
      <c r="G1006" s="47">
        <f>F1006/F1003*100</f>
        <v>0</v>
      </c>
      <c r="H1006" s="47"/>
    </row>
    <row r="1007" spans="1:8" ht="19.5" customHeight="1">
      <c r="A1007" s="441">
        <v>2</v>
      </c>
      <c r="B1007" s="492" t="s">
        <v>1678</v>
      </c>
      <c r="C1007" s="386" t="s">
        <v>618</v>
      </c>
      <c r="D1007" s="47">
        <f>SUM(D1008:D1011)</f>
        <v>20</v>
      </c>
      <c r="E1007" s="47">
        <f>D1007/D1007*100</f>
        <v>100</v>
      </c>
      <c r="F1007" s="47">
        <f>SUM(F1008:F1011)</f>
        <v>20</v>
      </c>
      <c r="G1007" s="47">
        <f>F1007/F1007*100</f>
        <v>100</v>
      </c>
      <c r="H1007" s="46">
        <f>F1007/D1007*100-100</f>
        <v>0</v>
      </c>
    </row>
    <row r="1008" spans="1:8" ht="17.25" customHeight="1">
      <c r="A1008" s="441"/>
      <c r="B1008" s="492"/>
      <c r="C1008" s="386" t="s">
        <v>67</v>
      </c>
      <c r="D1008" s="47">
        <v>20</v>
      </c>
      <c r="E1008" s="47">
        <f>D1008/D1007*100</f>
        <v>100</v>
      </c>
      <c r="F1008" s="47">
        <v>20</v>
      </c>
      <c r="G1008" s="47">
        <f>F1008/F1007*100</f>
        <v>100</v>
      </c>
      <c r="H1008" s="46">
        <f>F1008/D1008*100-100</f>
        <v>0</v>
      </c>
    </row>
    <row r="1009" spans="1:8" ht="18" customHeight="1">
      <c r="A1009" s="441"/>
      <c r="B1009" s="492"/>
      <c r="C1009" s="386" t="s">
        <v>21</v>
      </c>
      <c r="D1009" s="47">
        <v>0</v>
      </c>
      <c r="E1009" s="47">
        <f>D1009/D1007*100</f>
        <v>0</v>
      </c>
      <c r="F1009" s="47">
        <v>0</v>
      </c>
      <c r="G1009" s="47">
        <f>F1009/F1007*100</f>
        <v>0</v>
      </c>
      <c r="H1009" s="46"/>
    </row>
    <row r="1010" spans="1:8" ht="19.5" customHeight="1">
      <c r="A1010" s="441"/>
      <c r="B1010" s="492"/>
      <c r="C1010" s="386" t="s">
        <v>68</v>
      </c>
      <c r="D1010" s="47">
        <v>0</v>
      </c>
      <c r="E1010" s="47">
        <f>D1010/D1007*100</f>
        <v>0</v>
      </c>
      <c r="F1010" s="47">
        <v>0</v>
      </c>
      <c r="G1010" s="47">
        <f>F1010/F1007*100</f>
        <v>0</v>
      </c>
      <c r="H1010" s="46"/>
    </row>
    <row r="1011" spans="1:8" ht="21.75" customHeight="1">
      <c r="A1011" s="441"/>
      <c r="B1011" s="492"/>
      <c r="C1011" s="386" t="s">
        <v>70</v>
      </c>
      <c r="D1011" s="47">
        <v>0</v>
      </c>
      <c r="E1011" s="47">
        <f>D1011/D1008*100</f>
        <v>0</v>
      </c>
      <c r="F1011" s="47">
        <v>0</v>
      </c>
      <c r="G1011" s="47">
        <f>F1011/F1008*100</f>
        <v>0</v>
      </c>
      <c r="H1011" s="46"/>
    </row>
    <row r="1012" spans="1:8" ht="15.75" customHeight="1">
      <c r="A1012" s="441" t="s">
        <v>1128</v>
      </c>
      <c r="B1012" s="495" t="s">
        <v>294</v>
      </c>
      <c r="C1012" s="385" t="s">
        <v>618</v>
      </c>
      <c r="D1012" s="46">
        <f>D1017+D1022</f>
        <v>50</v>
      </c>
      <c r="E1012" s="46">
        <f>D1012/D1012*100</f>
        <v>100</v>
      </c>
      <c r="F1012" s="46">
        <f>F1017+F1022</f>
        <v>50</v>
      </c>
      <c r="G1012" s="46">
        <f>F1012/F1012*100</f>
        <v>100</v>
      </c>
      <c r="H1012" s="46">
        <f>F1012/D1012*100-100</f>
        <v>0</v>
      </c>
    </row>
    <row r="1013" spans="1:8" ht="15.75">
      <c r="A1013" s="441"/>
      <c r="B1013" s="495"/>
      <c r="C1013" s="385" t="s">
        <v>67</v>
      </c>
      <c r="D1013" s="46">
        <f>D1018+D1023</f>
        <v>50</v>
      </c>
      <c r="E1013" s="46">
        <f>D1013/D1012*100</f>
        <v>100</v>
      </c>
      <c r="F1013" s="46">
        <f>F1018+F1023</f>
        <v>50</v>
      </c>
      <c r="G1013" s="46">
        <f>F1013/F1012*100</f>
        <v>100</v>
      </c>
      <c r="H1013" s="46">
        <v>0</v>
      </c>
    </row>
    <row r="1014" spans="1:8" ht="15.75">
      <c r="A1014" s="441"/>
      <c r="B1014" s="495"/>
      <c r="C1014" s="385" t="s">
        <v>21</v>
      </c>
      <c r="D1014" s="46">
        <f>D1019+D1024</f>
        <v>0</v>
      </c>
      <c r="E1014" s="46">
        <f>D1014/D1012*100</f>
        <v>0</v>
      </c>
      <c r="F1014" s="46">
        <f>F1019+F1024</f>
        <v>0</v>
      </c>
      <c r="G1014" s="46">
        <f>F1014/F1012*100</f>
        <v>0</v>
      </c>
      <c r="H1014" s="46"/>
    </row>
    <row r="1015" spans="1:8" ht="15.75">
      <c r="A1015" s="441"/>
      <c r="B1015" s="495"/>
      <c r="C1015" s="385" t="s">
        <v>68</v>
      </c>
      <c r="D1015" s="46">
        <f>D1020+D1025</f>
        <v>0</v>
      </c>
      <c r="E1015" s="46">
        <v>0</v>
      </c>
      <c r="F1015" s="46">
        <f>F1020+F1025</f>
        <v>0</v>
      </c>
      <c r="G1015" s="46">
        <v>0</v>
      </c>
      <c r="H1015" s="46"/>
    </row>
    <row r="1016" spans="1:8" ht="15.75">
      <c r="A1016" s="441"/>
      <c r="B1016" s="495"/>
      <c r="C1016" s="385" t="s">
        <v>70</v>
      </c>
      <c r="D1016" s="46">
        <f>D1021+D1026</f>
        <v>0</v>
      </c>
      <c r="E1016" s="46">
        <v>0</v>
      </c>
      <c r="F1016" s="46">
        <f>F1021+F1026</f>
        <v>0</v>
      </c>
      <c r="G1016" s="46">
        <v>0</v>
      </c>
      <c r="H1016" s="46"/>
    </row>
    <row r="1017" spans="1:8" ht="15" customHeight="1">
      <c r="A1017" s="441">
        <v>1</v>
      </c>
      <c r="B1017" s="492" t="s">
        <v>1583</v>
      </c>
      <c r="C1017" s="386" t="s">
        <v>618</v>
      </c>
      <c r="D1017" s="46">
        <f>SUM(D1018:D1021)</f>
        <v>30</v>
      </c>
      <c r="E1017" s="46">
        <f>D1017/D1017*100</f>
        <v>100</v>
      </c>
      <c r="F1017" s="46">
        <f>SUM(F1018:F1021)</f>
        <v>30</v>
      </c>
      <c r="G1017" s="46">
        <f>F1017/F1017*100</f>
        <v>100</v>
      </c>
      <c r="H1017" s="46">
        <f>F1017/D1017*100-100</f>
        <v>0</v>
      </c>
    </row>
    <row r="1018" spans="1:8" ht="18" customHeight="1">
      <c r="A1018" s="441"/>
      <c r="B1018" s="492"/>
      <c r="C1018" s="386" t="s">
        <v>67</v>
      </c>
      <c r="D1018" s="47">
        <v>30</v>
      </c>
      <c r="E1018" s="47">
        <f>D1018/D1017*100</f>
        <v>100</v>
      </c>
      <c r="F1018" s="47">
        <v>30</v>
      </c>
      <c r="G1018" s="47">
        <f>F1018/F1017*100</f>
        <v>100</v>
      </c>
      <c r="H1018" s="46">
        <f>F1018/D1018*100-100</f>
        <v>0</v>
      </c>
    </row>
    <row r="1019" spans="1:8" ht="18.75" customHeight="1">
      <c r="A1019" s="441"/>
      <c r="B1019" s="492"/>
      <c r="C1019" s="386" t="s">
        <v>21</v>
      </c>
      <c r="D1019" s="47">
        <v>0</v>
      </c>
      <c r="E1019" s="47">
        <f>D1019/D1017*100</f>
        <v>0</v>
      </c>
      <c r="F1019" s="47">
        <v>0</v>
      </c>
      <c r="G1019" s="47">
        <f>F1019/F1017*100</f>
        <v>0</v>
      </c>
      <c r="H1019" s="46"/>
    </row>
    <row r="1020" spans="1:8" ht="16.5" customHeight="1">
      <c r="A1020" s="441"/>
      <c r="B1020" s="492"/>
      <c r="C1020" s="386" t="s">
        <v>68</v>
      </c>
      <c r="D1020" s="47">
        <v>0</v>
      </c>
      <c r="E1020" s="47">
        <f>D1020/D1017*100</f>
        <v>0</v>
      </c>
      <c r="F1020" s="47">
        <v>0</v>
      </c>
      <c r="G1020" s="47">
        <f>F1020/F1017*100</f>
        <v>0</v>
      </c>
      <c r="H1020" s="46"/>
    </row>
    <row r="1021" spans="1:8" ht="18" customHeight="1">
      <c r="A1021" s="441"/>
      <c r="B1021" s="492"/>
      <c r="C1021" s="386" t="s">
        <v>70</v>
      </c>
      <c r="D1021" s="47">
        <v>0</v>
      </c>
      <c r="E1021" s="47">
        <f>D1021/D1018*100</f>
        <v>0</v>
      </c>
      <c r="F1021" s="47">
        <v>0</v>
      </c>
      <c r="G1021" s="47">
        <f>F1021/F1018*100</f>
        <v>0</v>
      </c>
      <c r="H1021" s="46"/>
    </row>
    <row r="1022" spans="1:8" ht="15.75" customHeight="1">
      <c r="A1022" s="441">
        <v>2</v>
      </c>
      <c r="B1022" s="492" t="s">
        <v>1678</v>
      </c>
      <c r="C1022" s="386" t="s">
        <v>618</v>
      </c>
      <c r="D1022" s="46">
        <f>SUM(D1023:D1026)</f>
        <v>20</v>
      </c>
      <c r="E1022" s="46">
        <f>D1022/D1022*100</f>
        <v>100</v>
      </c>
      <c r="F1022" s="46">
        <f>SUM(F1023:F1026)</f>
        <v>20</v>
      </c>
      <c r="G1022" s="46">
        <f>F1022/F1022*100</f>
        <v>100</v>
      </c>
      <c r="H1022" s="46">
        <f>F1022/D1022*100-100</f>
        <v>0</v>
      </c>
    </row>
    <row r="1023" spans="1:8" ht="18" customHeight="1">
      <c r="A1023" s="441"/>
      <c r="B1023" s="492"/>
      <c r="C1023" s="386" t="s">
        <v>67</v>
      </c>
      <c r="D1023" s="47">
        <v>20</v>
      </c>
      <c r="E1023" s="47">
        <f>D1023/D1022*100</f>
        <v>100</v>
      </c>
      <c r="F1023" s="47">
        <v>20</v>
      </c>
      <c r="G1023" s="47">
        <f>F1023/F1022*100</f>
        <v>100</v>
      </c>
      <c r="H1023" s="46">
        <f>F1023/D1023*100-100</f>
        <v>0</v>
      </c>
    </row>
    <row r="1024" spans="1:8" ht="18" customHeight="1">
      <c r="A1024" s="441"/>
      <c r="B1024" s="492"/>
      <c r="C1024" s="386" t="s">
        <v>21</v>
      </c>
      <c r="D1024" s="47">
        <v>0</v>
      </c>
      <c r="E1024" s="47">
        <f>D1024/D1022*100</f>
        <v>0</v>
      </c>
      <c r="F1024" s="47">
        <v>0</v>
      </c>
      <c r="G1024" s="47">
        <f>F1024/F1022*100</f>
        <v>0</v>
      </c>
      <c r="H1024" s="46"/>
    </row>
    <row r="1025" spans="1:8" ht="19.5" customHeight="1">
      <c r="A1025" s="441"/>
      <c r="B1025" s="492"/>
      <c r="C1025" s="386" t="s">
        <v>68</v>
      </c>
      <c r="D1025" s="47">
        <v>0</v>
      </c>
      <c r="E1025" s="47">
        <f>D1025/D1022*100</f>
        <v>0</v>
      </c>
      <c r="F1025" s="47">
        <v>0</v>
      </c>
      <c r="G1025" s="47">
        <f>F1025/F1022*100</f>
        <v>0</v>
      </c>
      <c r="H1025" s="46"/>
    </row>
    <row r="1026" spans="1:8" ht="18" customHeight="1">
      <c r="A1026" s="441"/>
      <c r="B1026" s="492"/>
      <c r="C1026" s="386" t="s">
        <v>70</v>
      </c>
      <c r="D1026" s="47">
        <v>0</v>
      </c>
      <c r="E1026" s="47">
        <f>D1026/D1023*100</f>
        <v>0</v>
      </c>
      <c r="F1026" s="47">
        <v>0</v>
      </c>
      <c r="G1026" s="47">
        <f>F1026/F1023*100</f>
        <v>0</v>
      </c>
      <c r="H1026" s="46"/>
    </row>
    <row r="1027" spans="1:8" ht="15.75" customHeight="1">
      <c r="A1027" s="441" t="s">
        <v>1129</v>
      </c>
      <c r="B1027" s="495" t="s">
        <v>156</v>
      </c>
      <c r="C1027" s="386" t="s">
        <v>618</v>
      </c>
      <c r="D1027" s="46">
        <f>D1032+D1037+D1042+D1047</f>
        <v>4355.5</v>
      </c>
      <c r="E1027" s="46">
        <f>D1027/D1027*100</f>
        <v>100</v>
      </c>
      <c r="F1027" s="46">
        <f>F1032+F1037+F1042+F1047</f>
        <v>2215.03051</v>
      </c>
      <c r="G1027" s="46">
        <f>F1027/F1027*100</f>
        <v>100</v>
      </c>
      <c r="H1027" s="48">
        <f>F1027/D1027*100-100</f>
        <v>-49.144059005854665</v>
      </c>
    </row>
    <row r="1028" spans="1:8" ht="18.75" customHeight="1">
      <c r="A1028" s="441"/>
      <c r="B1028" s="495"/>
      <c r="C1028" s="386" t="s">
        <v>67</v>
      </c>
      <c r="D1028" s="47">
        <f>D1033+D1038+D1043+D1048</f>
        <v>61.5</v>
      </c>
      <c r="E1028" s="47">
        <f>D1028/D1027*100</f>
        <v>1.412007806222018</v>
      </c>
      <c r="F1028" s="47">
        <f>F1033+F1038+F1043+F1048</f>
        <v>51.03051</v>
      </c>
      <c r="G1028" s="47">
        <f>F1028/F1027*100</f>
        <v>2.303828763062952</v>
      </c>
      <c r="H1028" s="48">
        <f>F1028/D1028*100-100</f>
        <v>-17.023560975609755</v>
      </c>
    </row>
    <row r="1029" spans="1:8" ht="18" customHeight="1">
      <c r="A1029" s="441"/>
      <c r="B1029" s="495"/>
      <c r="C1029" s="386" t="s">
        <v>21</v>
      </c>
      <c r="D1029" s="47">
        <f>D1034+D1039+D1044+D1049</f>
        <v>4050</v>
      </c>
      <c r="E1029" s="47">
        <f>D1029/D1027*100</f>
        <v>92.98587992193778</v>
      </c>
      <c r="F1029" s="47">
        <f>F1034+F1039+F1044+F1049</f>
        <v>1920</v>
      </c>
      <c r="G1029" s="47">
        <f>F1029/F1027*100</f>
        <v>86.68052161502733</v>
      </c>
      <c r="H1029" s="48">
        <f>F1029/D1029*100-100</f>
        <v>-52.59259259259259</v>
      </c>
    </row>
    <row r="1030" spans="1:8" ht="17.25" customHeight="1">
      <c r="A1030" s="441"/>
      <c r="B1030" s="495"/>
      <c r="C1030" s="386" t="s">
        <v>68</v>
      </c>
      <c r="D1030" s="47">
        <f>D1035+D1040+D1045+D1050</f>
        <v>244</v>
      </c>
      <c r="E1030" s="47">
        <f>D1030/D1027*100</f>
        <v>5.602112271840202</v>
      </c>
      <c r="F1030" s="47">
        <f>F1035+F1040+F1045+F1050</f>
        <v>244</v>
      </c>
      <c r="G1030" s="47">
        <f>F1030/F1027*100</f>
        <v>11.015649621909722</v>
      </c>
      <c r="H1030" s="48">
        <f>F1030/D1030*100-100</f>
        <v>0</v>
      </c>
    </row>
    <row r="1031" spans="1:8" ht="15.75" customHeight="1">
      <c r="A1031" s="441"/>
      <c r="B1031" s="495"/>
      <c r="C1031" s="386" t="s">
        <v>70</v>
      </c>
      <c r="D1031" s="47">
        <f>D1036+D1041+D1046+D1051</f>
        <v>0</v>
      </c>
      <c r="E1031" s="47">
        <v>0</v>
      </c>
      <c r="F1031" s="47">
        <f>F1036+F1041+F1046+F1051</f>
        <v>0</v>
      </c>
      <c r="G1031" s="47">
        <v>0</v>
      </c>
      <c r="H1031" s="46"/>
    </row>
    <row r="1032" spans="1:8" ht="17.25" customHeight="1">
      <c r="A1032" s="441">
        <v>1</v>
      </c>
      <c r="B1032" s="492" t="s">
        <v>1679</v>
      </c>
      <c r="C1032" s="386" t="s">
        <v>618</v>
      </c>
      <c r="D1032" s="46">
        <f>SUM(D1033:D1036)</f>
        <v>61.5</v>
      </c>
      <c r="E1032" s="46">
        <f>D1032/D1032*100</f>
        <v>100</v>
      </c>
      <c r="F1032" s="46">
        <f>SUM(F1033:F1036)</f>
        <v>51.03051</v>
      </c>
      <c r="G1032" s="46">
        <f>F1032/F1032*100</f>
        <v>100</v>
      </c>
      <c r="H1032" s="46">
        <f>F1032/D1032*100-100</f>
        <v>-17.023560975609755</v>
      </c>
    </row>
    <row r="1033" spans="1:8" ht="15.75">
      <c r="A1033" s="441"/>
      <c r="B1033" s="492"/>
      <c r="C1033" s="386" t="s">
        <v>67</v>
      </c>
      <c r="D1033" s="47">
        <v>61.5</v>
      </c>
      <c r="E1033" s="47">
        <f>D1033/D1032*100</f>
        <v>100</v>
      </c>
      <c r="F1033" s="47">
        <v>51.03051</v>
      </c>
      <c r="G1033" s="47">
        <f>F1033/F1032*100</f>
        <v>100</v>
      </c>
      <c r="H1033" s="46">
        <f>F1033/D1033*100-100</f>
        <v>-17.023560975609755</v>
      </c>
    </row>
    <row r="1034" spans="1:8" ht="15.75">
      <c r="A1034" s="441"/>
      <c r="B1034" s="492"/>
      <c r="C1034" s="386" t="s">
        <v>21</v>
      </c>
      <c r="D1034" s="47">
        <v>0</v>
      </c>
      <c r="E1034" s="47">
        <f>D1034/D1032*100</f>
        <v>0</v>
      </c>
      <c r="F1034" s="47">
        <v>0</v>
      </c>
      <c r="G1034" s="47">
        <f>F1034/F1032*100</f>
        <v>0</v>
      </c>
      <c r="H1034" s="46"/>
    </row>
    <row r="1035" spans="1:8" ht="18" customHeight="1">
      <c r="A1035" s="441"/>
      <c r="B1035" s="492"/>
      <c r="C1035" s="386" t="s">
        <v>68</v>
      </c>
      <c r="D1035" s="47">
        <v>0</v>
      </c>
      <c r="E1035" s="47">
        <f>D1035/D1032*100</f>
        <v>0</v>
      </c>
      <c r="F1035" s="47">
        <v>0</v>
      </c>
      <c r="G1035" s="47">
        <f>F1035/F1032*100</f>
        <v>0</v>
      </c>
      <c r="H1035" s="46"/>
    </row>
    <row r="1036" spans="1:8" ht="27" customHeight="1">
      <c r="A1036" s="441"/>
      <c r="B1036" s="492"/>
      <c r="C1036" s="386" t="s">
        <v>70</v>
      </c>
      <c r="D1036" s="47">
        <v>0</v>
      </c>
      <c r="E1036" s="47">
        <v>0</v>
      </c>
      <c r="F1036" s="47">
        <v>0</v>
      </c>
      <c r="G1036" s="47">
        <v>0</v>
      </c>
      <c r="H1036" s="46"/>
    </row>
    <row r="1037" spans="1:8" ht="16.5" customHeight="1">
      <c r="A1037" s="441">
        <v>2</v>
      </c>
      <c r="B1037" s="492" t="s">
        <v>1680</v>
      </c>
      <c r="C1037" s="386" t="s">
        <v>618</v>
      </c>
      <c r="D1037" s="46">
        <f>SUM(D1038:D1041)</f>
        <v>4050</v>
      </c>
      <c r="E1037" s="46">
        <f>D1037/D1037*100</f>
        <v>100</v>
      </c>
      <c r="F1037" s="46">
        <f>SUM(F1038:F1041)</f>
        <v>1920</v>
      </c>
      <c r="G1037" s="46">
        <f>F1037/F1037*100</f>
        <v>100</v>
      </c>
      <c r="H1037" s="46">
        <f>F1037/D1037*100-100</f>
        <v>-52.59259259259259</v>
      </c>
    </row>
    <row r="1038" spans="1:8" ht="15.75">
      <c r="A1038" s="441"/>
      <c r="B1038" s="492"/>
      <c r="C1038" s="386" t="s">
        <v>67</v>
      </c>
      <c r="D1038" s="47">
        <v>0</v>
      </c>
      <c r="E1038" s="47">
        <f>D1038/D1037*100</f>
        <v>0</v>
      </c>
      <c r="F1038" s="47">
        <v>0</v>
      </c>
      <c r="G1038" s="47">
        <f>F1038/F1037*100</f>
        <v>0</v>
      </c>
      <c r="H1038" s="46"/>
    </row>
    <row r="1039" spans="1:8" ht="15.75">
      <c r="A1039" s="441"/>
      <c r="B1039" s="492"/>
      <c r="C1039" s="386" t="s">
        <v>21</v>
      </c>
      <c r="D1039" s="47">
        <v>4050</v>
      </c>
      <c r="E1039" s="47">
        <f>D1039/D1039*100</f>
        <v>100</v>
      </c>
      <c r="F1039" s="47">
        <v>1920</v>
      </c>
      <c r="G1039" s="47">
        <f>F1039/F1039*100</f>
        <v>100</v>
      </c>
      <c r="H1039" s="46">
        <f>F1039/D1039*100-100</f>
        <v>-52.59259259259259</v>
      </c>
    </row>
    <row r="1040" spans="1:8" ht="18.75" customHeight="1">
      <c r="A1040" s="441"/>
      <c r="B1040" s="492"/>
      <c r="C1040" s="386" t="s">
        <v>68</v>
      </c>
      <c r="D1040" s="47">
        <v>0</v>
      </c>
      <c r="E1040" s="47">
        <v>0</v>
      </c>
      <c r="F1040" s="47">
        <v>0</v>
      </c>
      <c r="G1040" s="47">
        <v>0</v>
      </c>
      <c r="H1040" s="46"/>
    </row>
    <row r="1041" spans="1:8" ht="32.25" customHeight="1">
      <c r="A1041" s="441"/>
      <c r="B1041" s="492"/>
      <c r="C1041" s="386" t="s">
        <v>70</v>
      </c>
      <c r="D1041" s="47">
        <v>0</v>
      </c>
      <c r="E1041" s="47">
        <v>0</v>
      </c>
      <c r="F1041" s="47">
        <v>0</v>
      </c>
      <c r="G1041" s="47">
        <v>0</v>
      </c>
      <c r="H1041" s="46"/>
    </row>
    <row r="1042" spans="1:8" ht="21.75" customHeight="1">
      <c r="A1042" s="441">
        <v>3</v>
      </c>
      <c r="B1042" s="492" t="s">
        <v>1681</v>
      </c>
      <c r="C1042" s="386" t="s">
        <v>618</v>
      </c>
      <c r="D1042" s="47">
        <v>0</v>
      </c>
      <c r="E1042" s="47">
        <v>0</v>
      </c>
      <c r="F1042" s="47">
        <v>0</v>
      </c>
      <c r="G1042" s="47">
        <v>0</v>
      </c>
      <c r="H1042" s="46"/>
    </row>
    <row r="1043" spans="1:8" ht="15.75">
      <c r="A1043" s="441"/>
      <c r="B1043" s="492"/>
      <c r="C1043" s="386" t="s">
        <v>67</v>
      </c>
      <c r="D1043" s="47">
        <v>0</v>
      </c>
      <c r="E1043" s="47">
        <v>0</v>
      </c>
      <c r="F1043" s="47">
        <v>0</v>
      </c>
      <c r="G1043" s="47">
        <v>0</v>
      </c>
      <c r="H1043" s="46"/>
    </row>
    <row r="1044" spans="1:10" ht="15.75">
      <c r="A1044" s="441"/>
      <c r="B1044" s="492"/>
      <c r="C1044" s="386" t="s">
        <v>21</v>
      </c>
      <c r="D1044" s="47">
        <v>0</v>
      </c>
      <c r="E1044" s="47">
        <v>0</v>
      </c>
      <c r="F1044" s="47">
        <v>0</v>
      </c>
      <c r="G1044" s="47">
        <v>0</v>
      </c>
      <c r="H1044" s="46"/>
      <c r="J1044" s="50" t="s">
        <v>295</v>
      </c>
    </row>
    <row r="1045" spans="1:8" ht="17.25" customHeight="1">
      <c r="A1045" s="441"/>
      <c r="B1045" s="492"/>
      <c r="C1045" s="386" t="s">
        <v>68</v>
      </c>
      <c r="D1045" s="47">
        <v>0</v>
      </c>
      <c r="E1045" s="47">
        <v>0</v>
      </c>
      <c r="F1045" s="47">
        <v>0</v>
      </c>
      <c r="G1045" s="47">
        <v>0</v>
      </c>
      <c r="H1045" s="46"/>
    </row>
    <row r="1046" spans="1:8" ht="58.5" customHeight="1">
      <c r="A1046" s="441"/>
      <c r="B1046" s="492"/>
      <c r="C1046" s="386" t="s">
        <v>70</v>
      </c>
      <c r="D1046" s="47">
        <v>0</v>
      </c>
      <c r="E1046" s="47">
        <v>0</v>
      </c>
      <c r="F1046" s="47">
        <v>0</v>
      </c>
      <c r="G1046" s="47">
        <v>0</v>
      </c>
      <c r="H1046" s="46"/>
    </row>
    <row r="1047" spans="1:8" ht="19.5" customHeight="1">
      <c r="A1047" s="441">
        <v>4</v>
      </c>
      <c r="B1047" s="492" t="s">
        <v>1682</v>
      </c>
      <c r="C1047" s="386" t="s">
        <v>618</v>
      </c>
      <c r="D1047" s="46">
        <f>SUM(D1048:D1051)</f>
        <v>244</v>
      </c>
      <c r="E1047" s="46">
        <f>D1047/D1047*100</f>
        <v>100</v>
      </c>
      <c r="F1047" s="46">
        <f>SUM(F1048:F1051)</f>
        <v>244</v>
      </c>
      <c r="G1047" s="46">
        <f>F1047/F1047*100</f>
        <v>100</v>
      </c>
      <c r="H1047" s="46">
        <f>F1047/D1047*100-100</f>
        <v>0</v>
      </c>
    </row>
    <row r="1048" spans="1:8" ht="18" customHeight="1">
      <c r="A1048" s="441"/>
      <c r="B1048" s="492"/>
      <c r="C1048" s="386" t="s">
        <v>67</v>
      </c>
      <c r="D1048" s="47">
        <v>0</v>
      </c>
      <c r="E1048" s="47">
        <f>D1048/D1047*100</f>
        <v>0</v>
      </c>
      <c r="F1048" s="47">
        <v>0</v>
      </c>
      <c r="G1048" s="47">
        <f>F1048/F1047*100</f>
        <v>0</v>
      </c>
      <c r="H1048" s="46"/>
    </row>
    <row r="1049" spans="1:8" ht="18" customHeight="1">
      <c r="A1049" s="441"/>
      <c r="B1049" s="492"/>
      <c r="C1049" s="386" t="s">
        <v>21</v>
      </c>
      <c r="D1049" s="47">
        <v>0</v>
      </c>
      <c r="E1049" s="47">
        <v>0</v>
      </c>
      <c r="F1049" s="47">
        <v>0</v>
      </c>
      <c r="G1049" s="47">
        <v>0</v>
      </c>
      <c r="H1049" s="46"/>
    </row>
    <row r="1050" spans="1:8" ht="19.5" customHeight="1">
      <c r="A1050" s="441"/>
      <c r="B1050" s="492"/>
      <c r="C1050" s="386" t="s">
        <v>68</v>
      </c>
      <c r="D1050" s="47">
        <v>244</v>
      </c>
      <c r="E1050" s="47">
        <f>D1050/D1050*100</f>
        <v>100</v>
      </c>
      <c r="F1050" s="47">
        <v>244</v>
      </c>
      <c r="G1050" s="47">
        <f>F1050/F1050*100</f>
        <v>100</v>
      </c>
      <c r="H1050" s="46">
        <f>F1050/D1050*100-100</f>
        <v>0</v>
      </c>
    </row>
    <row r="1051" spans="1:8" ht="18" customHeight="1">
      <c r="A1051" s="441"/>
      <c r="B1051" s="492"/>
      <c r="C1051" s="386" t="s">
        <v>70</v>
      </c>
      <c r="D1051" s="47">
        <v>0</v>
      </c>
      <c r="E1051" s="47">
        <v>0</v>
      </c>
      <c r="F1051" s="47">
        <v>0</v>
      </c>
      <c r="G1051" s="47">
        <v>0</v>
      </c>
      <c r="H1051" s="46"/>
    </row>
    <row r="1052" spans="1:8" ht="27.75" customHeight="1">
      <c r="A1052" s="509" t="s">
        <v>58</v>
      </c>
      <c r="B1052" s="497" t="s">
        <v>1547</v>
      </c>
      <c r="C1052" s="354" t="s">
        <v>1675</v>
      </c>
      <c r="D1052" s="387">
        <v>587074</v>
      </c>
      <c r="E1052" s="387">
        <v>100</v>
      </c>
      <c r="F1052" s="341">
        <v>672520</v>
      </c>
      <c r="G1052" s="341">
        <v>100</v>
      </c>
      <c r="H1052" s="341">
        <v>14.554553599716556</v>
      </c>
    </row>
    <row r="1053" spans="1:8" ht="20.25" customHeight="1">
      <c r="A1053" s="509"/>
      <c r="B1053" s="497"/>
      <c r="C1053" s="176" t="s">
        <v>67</v>
      </c>
      <c r="D1053" s="387">
        <v>323969</v>
      </c>
      <c r="E1053" s="387">
        <v>55.18367360843778</v>
      </c>
      <c r="F1053" s="341">
        <v>348140.3</v>
      </c>
      <c r="G1053" s="341">
        <v>51.76653482424315</v>
      </c>
      <c r="H1053" s="341">
        <v>7.460991638088814</v>
      </c>
    </row>
    <row r="1054" spans="1:8" ht="21.75" customHeight="1">
      <c r="A1054" s="509"/>
      <c r="B1054" s="497"/>
      <c r="C1054" s="176" t="s">
        <v>21</v>
      </c>
      <c r="D1054" s="387">
        <v>61836</v>
      </c>
      <c r="E1054" s="387">
        <v>10.532914078974711</v>
      </c>
      <c r="F1054" s="341">
        <v>111251.6</v>
      </c>
      <c r="G1054" s="341">
        <v>16.542496877416283</v>
      </c>
      <c r="H1054" s="341">
        <v>79.91396597451325</v>
      </c>
    </row>
    <row r="1055" spans="1:8" ht="19.5" customHeight="1">
      <c r="A1055" s="509"/>
      <c r="B1055" s="497"/>
      <c r="C1055" s="354" t="s">
        <v>68</v>
      </c>
      <c r="D1055" s="387">
        <v>46223</v>
      </c>
      <c r="E1055" s="387">
        <v>7.8734537724375455</v>
      </c>
      <c r="F1055" s="341">
        <v>80849.2</v>
      </c>
      <c r="G1055" s="341">
        <v>12.021828347112352</v>
      </c>
      <c r="H1055" s="341">
        <v>74.91119139822166</v>
      </c>
    </row>
    <row r="1056" spans="1:8" ht="21.75" customHeight="1">
      <c r="A1056" s="509"/>
      <c r="B1056" s="497"/>
      <c r="C1056" s="176" t="s">
        <v>70</v>
      </c>
      <c r="D1056" s="387">
        <v>155046</v>
      </c>
      <c r="E1056" s="387">
        <v>26.409958540149965</v>
      </c>
      <c r="F1056" s="341">
        <v>132278.9</v>
      </c>
      <c r="G1056" s="341">
        <v>19.669139951228214</v>
      </c>
      <c r="H1056" s="341">
        <v>-14.684093752821752</v>
      </c>
    </row>
    <row r="1057" spans="1:8" ht="21.75" customHeight="1">
      <c r="A1057" s="441" t="s">
        <v>1130</v>
      </c>
      <c r="B1057" s="500" t="s">
        <v>157</v>
      </c>
      <c r="C1057" s="361" t="s">
        <v>618</v>
      </c>
      <c r="D1057" s="388">
        <v>200</v>
      </c>
      <c r="E1057" s="388">
        <v>100</v>
      </c>
      <c r="F1057" s="371">
        <v>98.4</v>
      </c>
      <c r="G1057" s="371">
        <v>100</v>
      </c>
      <c r="H1057" s="371">
        <v>-50.8</v>
      </c>
    </row>
    <row r="1058" spans="1:8" ht="18.75" customHeight="1">
      <c r="A1058" s="441"/>
      <c r="B1058" s="500"/>
      <c r="C1058" s="361" t="s">
        <v>67</v>
      </c>
      <c r="D1058" s="388">
        <v>200</v>
      </c>
      <c r="E1058" s="388">
        <v>100</v>
      </c>
      <c r="F1058" s="371">
        <v>98.4</v>
      </c>
      <c r="G1058" s="371">
        <v>100</v>
      </c>
      <c r="H1058" s="371">
        <v>-50.8</v>
      </c>
    </row>
    <row r="1059" spans="1:8" ht="21.75" customHeight="1">
      <c r="A1059" s="441"/>
      <c r="B1059" s="500"/>
      <c r="C1059" s="361" t="s">
        <v>21</v>
      </c>
      <c r="D1059" s="388">
        <v>0</v>
      </c>
      <c r="E1059" s="388">
        <v>0</v>
      </c>
      <c r="F1059" s="371">
        <v>0</v>
      </c>
      <c r="G1059" s="371">
        <v>0</v>
      </c>
      <c r="H1059" s="371"/>
    </row>
    <row r="1060" spans="1:8" ht="16.5" customHeight="1">
      <c r="A1060" s="441"/>
      <c r="B1060" s="500"/>
      <c r="C1060" s="361" t="s">
        <v>68</v>
      </c>
      <c r="D1060" s="388">
        <v>0</v>
      </c>
      <c r="E1060" s="388">
        <v>0</v>
      </c>
      <c r="F1060" s="371">
        <v>0</v>
      </c>
      <c r="G1060" s="371">
        <v>0</v>
      </c>
      <c r="H1060" s="371"/>
    </row>
    <row r="1061" spans="1:8" ht="17.25" customHeight="1">
      <c r="A1061" s="441"/>
      <c r="B1061" s="500"/>
      <c r="C1061" s="361" t="s">
        <v>70</v>
      </c>
      <c r="D1061" s="388">
        <v>0</v>
      </c>
      <c r="E1061" s="388">
        <v>0</v>
      </c>
      <c r="F1061" s="371">
        <v>0</v>
      </c>
      <c r="G1061" s="371">
        <v>0</v>
      </c>
      <c r="H1061" s="371"/>
    </row>
    <row r="1062" spans="1:8" ht="26.25" customHeight="1">
      <c r="A1062" s="441">
        <v>1</v>
      </c>
      <c r="B1062" s="416" t="s">
        <v>1683</v>
      </c>
      <c r="C1062" s="20" t="s">
        <v>618</v>
      </c>
      <c r="D1062" s="357">
        <v>200</v>
      </c>
      <c r="E1062" s="357">
        <v>100</v>
      </c>
      <c r="F1062" s="367">
        <v>98.4</v>
      </c>
      <c r="G1062" s="367">
        <v>100</v>
      </c>
      <c r="H1062" s="371">
        <v>-50.8</v>
      </c>
    </row>
    <row r="1063" spans="1:8" ht="15.75">
      <c r="A1063" s="441"/>
      <c r="B1063" s="416"/>
      <c r="C1063" s="20" t="s">
        <v>67</v>
      </c>
      <c r="D1063" s="357">
        <v>200</v>
      </c>
      <c r="E1063" s="357">
        <v>100</v>
      </c>
      <c r="F1063" s="367">
        <v>98.4</v>
      </c>
      <c r="G1063" s="367">
        <v>100</v>
      </c>
      <c r="H1063" s="371">
        <v>-50.8</v>
      </c>
    </row>
    <row r="1064" spans="1:8" ht="15.75">
      <c r="A1064" s="441"/>
      <c r="B1064" s="416"/>
      <c r="C1064" s="20" t="s">
        <v>21</v>
      </c>
      <c r="D1064" s="357">
        <v>0</v>
      </c>
      <c r="E1064" s="357">
        <v>0</v>
      </c>
      <c r="F1064" s="367">
        <v>0</v>
      </c>
      <c r="G1064" s="367">
        <v>0</v>
      </c>
      <c r="H1064" s="371"/>
    </row>
    <row r="1065" spans="1:8" ht="15.75">
      <c r="A1065" s="441"/>
      <c r="B1065" s="416"/>
      <c r="C1065" s="20" t="s">
        <v>68</v>
      </c>
      <c r="D1065" s="357">
        <v>0</v>
      </c>
      <c r="E1065" s="357">
        <v>0</v>
      </c>
      <c r="F1065" s="367">
        <v>0</v>
      </c>
      <c r="G1065" s="367">
        <v>0</v>
      </c>
      <c r="H1065" s="371"/>
    </row>
    <row r="1066" spans="1:8" ht="15.75">
      <c r="A1066" s="441"/>
      <c r="B1066" s="416"/>
      <c r="C1066" s="20" t="s">
        <v>70</v>
      </c>
      <c r="D1066" s="357">
        <v>0</v>
      </c>
      <c r="E1066" s="357">
        <v>0</v>
      </c>
      <c r="F1066" s="367">
        <v>0</v>
      </c>
      <c r="G1066" s="367">
        <v>0</v>
      </c>
      <c r="H1066" s="371"/>
    </row>
    <row r="1067" spans="1:8" ht="15.75">
      <c r="A1067" s="441" t="s">
        <v>1131</v>
      </c>
      <c r="B1067" s="500" t="s">
        <v>158</v>
      </c>
      <c r="C1067" s="361" t="s">
        <v>618</v>
      </c>
      <c r="D1067" s="388">
        <v>169531</v>
      </c>
      <c r="E1067" s="388">
        <v>100</v>
      </c>
      <c r="F1067" s="388">
        <v>152878.6</v>
      </c>
      <c r="G1067" s="371">
        <v>100</v>
      </c>
      <c r="H1067" s="371">
        <v>-9.82262830986663</v>
      </c>
    </row>
    <row r="1068" spans="1:8" ht="15.75">
      <c r="A1068" s="441"/>
      <c r="B1068" s="500"/>
      <c r="C1068" s="361" t="s">
        <v>67</v>
      </c>
      <c r="D1068" s="388">
        <v>23465</v>
      </c>
      <c r="E1068" s="388">
        <v>13.841126401661052</v>
      </c>
      <c r="F1068" s="371">
        <v>20599.7</v>
      </c>
      <c r="G1068" s="371">
        <v>13.474547778433346</v>
      </c>
      <c r="H1068" s="371">
        <v>-12.210952482420623</v>
      </c>
    </row>
    <row r="1069" spans="1:8" ht="15.75">
      <c r="A1069" s="441"/>
      <c r="B1069" s="500"/>
      <c r="C1069" s="361" t="s">
        <v>21</v>
      </c>
      <c r="D1069" s="388">
        <v>0</v>
      </c>
      <c r="E1069" s="388">
        <v>0</v>
      </c>
      <c r="F1069" s="371">
        <v>0</v>
      </c>
      <c r="G1069" s="371">
        <v>0</v>
      </c>
      <c r="H1069" s="371"/>
    </row>
    <row r="1070" spans="1:8" ht="15.75">
      <c r="A1070" s="441"/>
      <c r="B1070" s="500"/>
      <c r="C1070" s="361" t="s">
        <v>68</v>
      </c>
      <c r="D1070" s="388">
        <v>0</v>
      </c>
      <c r="E1070" s="388">
        <v>0</v>
      </c>
      <c r="F1070" s="371">
        <v>0</v>
      </c>
      <c r="G1070" s="371">
        <v>0</v>
      </c>
      <c r="H1070" s="371"/>
    </row>
    <row r="1071" spans="1:8" ht="12.75" customHeight="1">
      <c r="A1071" s="441"/>
      <c r="B1071" s="500"/>
      <c r="C1071" s="361" t="s">
        <v>70</v>
      </c>
      <c r="D1071" s="389">
        <v>146046</v>
      </c>
      <c r="E1071" s="389">
        <v>86.14707634591903</v>
      </c>
      <c r="F1071" s="371">
        <v>132278.9</v>
      </c>
      <c r="G1071" s="371">
        <v>86.52545222156664</v>
      </c>
      <c r="H1071" s="371">
        <v>-9.426550538871311</v>
      </c>
    </row>
    <row r="1072" spans="1:8" ht="12.75" customHeight="1">
      <c r="A1072" s="441">
        <v>1</v>
      </c>
      <c r="B1072" s="416" t="s">
        <v>1684</v>
      </c>
      <c r="C1072" s="20" t="s">
        <v>618</v>
      </c>
      <c r="D1072" s="357">
        <v>169531</v>
      </c>
      <c r="E1072" s="357">
        <v>100</v>
      </c>
      <c r="F1072" s="367">
        <v>152878.6</v>
      </c>
      <c r="G1072" s="367">
        <v>100</v>
      </c>
      <c r="H1072" s="371">
        <v>-9.82262830986663</v>
      </c>
    </row>
    <row r="1073" spans="1:8" ht="15.75">
      <c r="A1073" s="441"/>
      <c r="B1073" s="416"/>
      <c r="C1073" s="20" t="s">
        <v>67</v>
      </c>
      <c r="D1073" s="357">
        <v>23485</v>
      </c>
      <c r="E1073" s="357">
        <v>13.852923654080964</v>
      </c>
      <c r="F1073" s="367">
        <v>20599.7</v>
      </c>
      <c r="G1073" s="367">
        <v>13.474547778433346</v>
      </c>
      <c r="H1073" s="371">
        <v>-12.285714285714278</v>
      </c>
    </row>
    <row r="1074" spans="1:8" ht="15.75">
      <c r="A1074" s="441"/>
      <c r="B1074" s="416"/>
      <c r="C1074" s="20" t="s">
        <v>21</v>
      </c>
      <c r="D1074" s="357">
        <v>0</v>
      </c>
      <c r="E1074" s="357">
        <v>0</v>
      </c>
      <c r="F1074" s="367">
        <v>0</v>
      </c>
      <c r="G1074" s="367">
        <v>0</v>
      </c>
      <c r="H1074" s="371"/>
    </row>
    <row r="1075" spans="1:8" ht="15.75">
      <c r="A1075" s="441"/>
      <c r="B1075" s="416"/>
      <c r="C1075" s="20" t="s">
        <v>68</v>
      </c>
      <c r="D1075" s="357">
        <v>0</v>
      </c>
      <c r="E1075" s="357">
        <v>0</v>
      </c>
      <c r="F1075" s="367">
        <v>0</v>
      </c>
      <c r="G1075" s="367">
        <v>0</v>
      </c>
      <c r="H1075" s="371"/>
    </row>
    <row r="1076" spans="1:8" ht="15.75">
      <c r="A1076" s="441"/>
      <c r="B1076" s="416"/>
      <c r="C1076" s="20" t="s">
        <v>70</v>
      </c>
      <c r="D1076" s="352">
        <v>146046</v>
      </c>
      <c r="E1076" s="352">
        <v>86.14707634591903</v>
      </c>
      <c r="F1076" s="367">
        <v>132278.9</v>
      </c>
      <c r="G1076" s="367">
        <v>86.52545222156664</v>
      </c>
      <c r="H1076" s="371">
        <v>-9.426550538871311</v>
      </c>
    </row>
    <row r="1077" spans="1:8" ht="15.75">
      <c r="A1077" s="441" t="s">
        <v>1132</v>
      </c>
      <c r="B1077" s="500" t="s">
        <v>159</v>
      </c>
      <c r="C1077" s="361" t="s">
        <v>618</v>
      </c>
      <c r="D1077" s="371">
        <v>219620</v>
      </c>
      <c r="E1077" s="371">
        <v>100</v>
      </c>
      <c r="F1077" s="371">
        <v>322323.5</v>
      </c>
      <c r="G1077" s="371">
        <v>100</v>
      </c>
      <c r="H1077" s="371">
        <v>46.76418358983699</v>
      </c>
    </row>
    <row r="1078" spans="1:8" ht="15.75">
      <c r="A1078" s="441"/>
      <c r="B1078" s="500"/>
      <c r="C1078" s="361" t="s">
        <v>67</v>
      </c>
      <c r="D1078" s="371">
        <v>111661</v>
      </c>
      <c r="E1078" s="371">
        <v>50.84281941535379</v>
      </c>
      <c r="F1078" s="371">
        <v>134675.2</v>
      </c>
      <c r="G1078" s="371">
        <v>41.78261901474761</v>
      </c>
      <c r="H1078" s="371">
        <v>20.610777263323826</v>
      </c>
    </row>
    <row r="1079" spans="1:8" ht="15.75">
      <c r="A1079" s="441"/>
      <c r="B1079" s="500"/>
      <c r="C1079" s="361" t="s">
        <v>21</v>
      </c>
      <c r="D1079" s="371">
        <v>61836</v>
      </c>
      <c r="E1079" s="371">
        <v>28.155905655222657</v>
      </c>
      <c r="F1079" s="371">
        <v>111251.6</v>
      </c>
      <c r="G1079" s="371">
        <v>34.51551003882745</v>
      </c>
      <c r="H1079" s="371">
        <v>79.91396597451325</v>
      </c>
    </row>
    <row r="1080" spans="1:8" ht="15.75">
      <c r="A1080" s="441"/>
      <c r="B1080" s="500"/>
      <c r="C1080" s="361" t="s">
        <v>68</v>
      </c>
      <c r="D1080" s="371">
        <v>46123</v>
      </c>
      <c r="E1080" s="371">
        <v>21.00127492942355</v>
      </c>
      <c r="F1080" s="371">
        <v>76396.7</v>
      </c>
      <c r="G1080" s="371">
        <v>23.70187094642494</v>
      </c>
      <c r="H1080" s="371">
        <v>65.63688398412938</v>
      </c>
    </row>
    <row r="1081" spans="1:8" ht="15.75">
      <c r="A1081" s="441"/>
      <c r="B1081" s="500"/>
      <c r="C1081" s="361" t="s">
        <v>70</v>
      </c>
      <c r="D1081" s="371">
        <v>0</v>
      </c>
      <c r="E1081" s="371">
        <v>0</v>
      </c>
      <c r="F1081" s="371">
        <v>0</v>
      </c>
      <c r="G1081" s="371">
        <v>0</v>
      </c>
      <c r="H1081" s="371"/>
    </row>
    <row r="1082" spans="1:8" ht="15.75">
      <c r="A1082" s="441">
        <v>1</v>
      </c>
      <c r="B1082" s="416" t="s">
        <v>1685</v>
      </c>
      <c r="C1082" s="20" t="s">
        <v>618</v>
      </c>
      <c r="D1082" s="367">
        <v>129935</v>
      </c>
      <c r="E1082" s="367">
        <v>100</v>
      </c>
      <c r="F1082" s="367">
        <v>158910.59999999998</v>
      </c>
      <c r="G1082" s="367">
        <v>100</v>
      </c>
      <c r="H1082" s="371">
        <v>22.300073113479783</v>
      </c>
    </row>
    <row r="1083" spans="1:8" ht="15.75">
      <c r="A1083" s="441"/>
      <c r="B1083" s="416"/>
      <c r="C1083" s="20" t="s">
        <v>67</v>
      </c>
      <c r="D1083" s="367">
        <v>83812</v>
      </c>
      <c r="E1083" s="367">
        <v>64.5030207411398</v>
      </c>
      <c r="F1083" s="367">
        <v>82513.9</v>
      </c>
      <c r="G1083" s="367">
        <v>51.924730005424436</v>
      </c>
      <c r="H1083" s="371">
        <v>-1.548823557485818</v>
      </c>
    </row>
    <row r="1084" spans="1:8" ht="15.75">
      <c r="A1084" s="441"/>
      <c r="B1084" s="416"/>
      <c r="C1084" s="20" t="s">
        <v>21</v>
      </c>
      <c r="D1084" s="367">
        <v>0</v>
      </c>
      <c r="E1084" s="367">
        <v>0</v>
      </c>
      <c r="F1084" s="367">
        <v>0</v>
      </c>
      <c r="G1084" s="367">
        <v>0</v>
      </c>
      <c r="H1084" s="371"/>
    </row>
    <row r="1085" spans="1:8" ht="15.75">
      <c r="A1085" s="441"/>
      <c r="B1085" s="416"/>
      <c r="C1085" s="20" t="s">
        <v>68</v>
      </c>
      <c r="D1085" s="367">
        <v>46123</v>
      </c>
      <c r="E1085" s="367">
        <v>35.4969792588602</v>
      </c>
      <c r="F1085" s="367">
        <v>76396.7</v>
      </c>
      <c r="G1085" s="367">
        <v>48.07526999457557</v>
      </c>
      <c r="H1085" s="371">
        <v>65.63688398412938</v>
      </c>
    </row>
    <row r="1086" spans="1:8" ht="15.75">
      <c r="A1086" s="441"/>
      <c r="B1086" s="416"/>
      <c r="C1086" s="20" t="s">
        <v>70</v>
      </c>
      <c r="D1086" s="367">
        <v>0</v>
      </c>
      <c r="E1086" s="367">
        <v>0</v>
      </c>
      <c r="F1086" s="367">
        <v>0</v>
      </c>
      <c r="G1086" s="367">
        <v>0</v>
      </c>
      <c r="H1086" s="371"/>
    </row>
    <row r="1087" spans="1:8" ht="15.75">
      <c r="A1087" s="441">
        <v>2</v>
      </c>
      <c r="B1087" s="416" t="s">
        <v>1686</v>
      </c>
      <c r="C1087" s="20" t="s">
        <v>618</v>
      </c>
      <c r="D1087" s="367">
        <v>61836</v>
      </c>
      <c r="E1087" s="367">
        <v>100</v>
      </c>
      <c r="F1087" s="367">
        <v>111251.6</v>
      </c>
      <c r="G1087" s="367">
        <v>100</v>
      </c>
      <c r="H1087" s="371">
        <v>79.91396597451325</v>
      </c>
    </row>
    <row r="1088" spans="1:8" ht="15.75">
      <c r="A1088" s="441"/>
      <c r="B1088" s="416"/>
      <c r="C1088" s="20" t="s">
        <v>67</v>
      </c>
      <c r="D1088" s="367">
        <v>0</v>
      </c>
      <c r="E1088" s="367">
        <v>0</v>
      </c>
      <c r="F1088" s="367">
        <v>0</v>
      </c>
      <c r="G1088" s="367">
        <v>0</v>
      </c>
      <c r="H1088" s="371"/>
    </row>
    <row r="1089" spans="1:8" ht="15.75">
      <c r="A1089" s="441"/>
      <c r="B1089" s="416"/>
      <c r="C1089" s="20" t="s">
        <v>21</v>
      </c>
      <c r="D1089" s="367">
        <v>61836</v>
      </c>
      <c r="E1089" s="367">
        <v>100</v>
      </c>
      <c r="F1089" s="367">
        <v>111251.6</v>
      </c>
      <c r="G1089" s="367">
        <v>100</v>
      </c>
      <c r="H1089" s="371">
        <v>79.91396597451325</v>
      </c>
    </row>
    <row r="1090" spans="1:8" ht="15.75">
      <c r="A1090" s="441"/>
      <c r="B1090" s="416"/>
      <c r="C1090" s="20" t="s">
        <v>68</v>
      </c>
      <c r="D1090" s="367">
        <v>0</v>
      </c>
      <c r="E1090" s="367">
        <v>0</v>
      </c>
      <c r="F1090" s="367">
        <v>0</v>
      </c>
      <c r="G1090" s="367">
        <v>0</v>
      </c>
      <c r="H1090" s="371"/>
    </row>
    <row r="1091" spans="1:8" ht="15.75">
      <c r="A1091" s="441"/>
      <c r="B1091" s="416"/>
      <c r="C1091" s="20" t="s">
        <v>70</v>
      </c>
      <c r="D1091" s="331">
        <v>0</v>
      </c>
      <c r="E1091" s="331">
        <v>0</v>
      </c>
      <c r="F1091" s="367">
        <v>0</v>
      </c>
      <c r="G1091" s="367">
        <v>0</v>
      </c>
      <c r="H1091" s="371"/>
    </row>
    <row r="1092" spans="1:8" ht="15.75">
      <c r="A1092" s="441">
        <v>3</v>
      </c>
      <c r="B1092" s="416" t="s">
        <v>1687</v>
      </c>
      <c r="C1092" s="20" t="s">
        <v>618</v>
      </c>
      <c r="D1092" s="331">
        <v>27849</v>
      </c>
      <c r="E1092" s="331">
        <v>100</v>
      </c>
      <c r="F1092" s="367">
        <v>41405.1</v>
      </c>
      <c r="G1092" s="367">
        <v>100</v>
      </c>
      <c r="H1092" s="371">
        <v>48.677151782828844</v>
      </c>
    </row>
    <row r="1093" spans="1:8" ht="15.75">
      <c r="A1093" s="441"/>
      <c r="B1093" s="416"/>
      <c r="C1093" s="20" t="s">
        <v>67</v>
      </c>
      <c r="D1093" s="331">
        <v>27849</v>
      </c>
      <c r="E1093" s="331">
        <v>100</v>
      </c>
      <c r="F1093" s="367">
        <v>41405.1</v>
      </c>
      <c r="G1093" s="367">
        <v>100</v>
      </c>
      <c r="H1093" s="371">
        <v>48.677151782828844</v>
      </c>
    </row>
    <row r="1094" spans="1:8" ht="15.75">
      <c r="A1094" s="441"/>
      <c r="B1094" s="416"/>
      <c r="C1094" s="20" t="s">
        <v>21</v>
      </c>
      <c r="D1094" s="331">
        <v>0</v>
      </c>
      <c r="E1094" s="331">
        <v>0</v>
      </c>
      <c r="F1094" s="367">
        <v>0</v>
      </c>
      <c r="G1094" s="367">
        <v>0</v>
      </c>
      <c r="H1094" s="371"/>
    </row>
    <row r="1095" spans="1:8" ht="15.75">
      <c r="A1095" s="441"/>
      <c r="B1095" s="416"/>
      <c r="C1095" s="20" t="s">
        <v>68</v>
      </c>
      <c r="D1095" s="331">
        <v>0</v>
      </c>
      <c r="E1095" s="331">
        <v>0</v>
      </c>
      <c r="F1095" s="367">
        <v>0</v>
      </c>
      <c r="G1095" s="367">
        <v>0</v>
      </c>
      <c r="H1095" s="371"/>
    </row>
    <row r="1096" spans="1:8" ht="15.75">
      <c r="A1096" s="441"/>
      <c r="B1096" s="416"/>
      <c r="C1096" s="20" t="s">
        <v>70</v>
      </c>
      <c r="D1096" s="357">
        <v>0</v>
      </c>
      <c r="E1096" s="357">
        <v>0</v>
      </c>
      <c r="F1096" s="367">
        <v>0</v>
      </c>
      <c r="G1096" s="367">
        <v>0</v>
      </c>
      <c r="H1096" s="371"/>
    </row>
    <row r="1097" spans="1:8" ht="15.75">
      <c r="A1097" s="441">
        <v>4</v>
      </c>
      <c r="B1097" s="416" t="s">
        <v>1688</v>
      </c>
      <c r="C1097" s="20" t="s">
        <v>618</v>
      </c>
      <c r="D1097" s="357">
        <v>0</v>
      </c>
      <c r="E1097" s="357">
        <v>0</v>
      </c>
      <c r="F1097" s="367">
        <v>7159.1</v>
      </c>
      <c r="G1097" s="367">
        <v>100</v>
      </c>
      <c r="H1097" s="371">
        <v>0</v>
      </c>
    </row>
    <row r="1098" spans="1:8" ht="15.75">
      <c r="A1098" s="441"/>
      <c r="B1098" s="416"/>
      <c r="C1098" s="20" t="s">
        <v>67</v>
      </c>
      <c r="D1098" s="357">
        <v>0</v>
      </c>
      <c r="E1098" s="357">
        <v>0</v>
      </c>
      <c r="F1098" s="367">
        <v>7159.1</v>
      </c>
      <c r="G1098" s="367">
        <v>100</v>
      </c>
      <c r="H1098" s="371">
        <v>0</v>
      </c>
    </row>
    <row r="1099" spans="1:8" ht="15.75">
      <c r="A1099" s="441"/>
      <c r="B1099" s="416"/>
      <c r="C1099" s="20" t="s">
        <v>21</v>
      </c>
      <c r="D1099" s="357">
        <v>0</v>
      </c>
      <c r="E1099" s="357">
        <v>0</v>
      </c>
      <c r="F1099" s="367">
        <v>0</v>
      </c>
      <c r="G1099" s="367">
        <v>0</v>
      </c>
      <c r="H1099" s="371"/>
    </row>
    <row r="1100" spans="1:8" ht="15.75">
      <c r="A1100" s="441"/>
      <c r="B1100" s="416"/>
      <c r="C1100" s="20" t="s">
        <v>68</v>
      </c>
      <c r="D1100" s="367">
        <v>0</v>
      </c>
      <c r="E1100" s="367">
        <v>0</v>
      </c>
      <c r="F1100" s="367">
        <v>0</v>
      </c>
      <c r="G1100" s="367">
        <v>0</v>
      </c>
      <c r="H1100" s="371"/>
    </row>
    <row r="1101" spans="1:8" ht="15.75">
      <c r="A1101" s="441"/>
      <c r="B1101" s="416"/>
      <c r="C1101" s="20" t="s">
        <v>70</v>
      </c>
      <c r="D1101" s="367">
        <v>0</v>
      </c>
      <c r="E1101" s="367">
        <v>0</v>
      </c>
      <c r="F1101" s="367">
        <v>0</v>
      </c>
      <c r="G1101" s="367">
        <v>0</v>
      </c>
      <c r="H1101" s="371"/>
    </row>
    <row r="1102" spans="1:8" ht="15.75">
      <c r="A1102" s="441">
        <v>5</v>
      </c>
      <c r="B1102" s="416" t="s">
        <v>1689</v>
      </c>
      <c r="C1102" s="20" t="s">
        <v>618</v>
      </c>
      <c r="D1102" s="367">
        <v>0</v>
      </c>
      <c r="E1102" s="367">
        <v>0</v>
      </c>
      <c r="F1102" s="367">
        <v>3597.1</v>
      </c>
      <c r="G1102" s="367">
        <v>100</v>
      </c>
      <c r="H1102" s="371">
        <v>0</v>
      </c>
    </row>
    <row r="1103" spans="1:8" ht="15.75">
      <c r="A1103" s="441"/>
      <c r="B1103" s="416"/>
      <c r="C1103" s="20" t="s">
        <v>67</v>
      </c>
      <c r="D1103" s="367">
        <v>0</v>
      </c>
      <c r="E1103" s="367">
        <v>0</v>
      </c>
      <c r="F1103" s="367">
        <v>3597.1</v>
      </c>
      <c r="G1103" s="367">
        <v>100</v>
      </c>
      <c r="H1103" s="371">
        <v>0</v>
      </c>
    </row>
    <row r="1104" spans="1:8" ht="15.75">
      <c r="A1104" s="441"/>
      <c r="B1104" s="416"/>
      <c r="C1104" s="20" t="s">
        <v>21</v>
      </c>
      <c r="D1104" s="367">
        <v>0</v>
      </c>
      <c r="E1104" s="367">
        <v>0</v>
      </c>
      <c r="F1104" s="367">
        <v>0</v>
      </c>
      <c r="G1104" s="367">
        <v>0</v>
      </c>
      <c r="H1104" s="371"/>
    </row>
    <row r="1105" spans="1:8" ht="15.75">
      <c r="A1105" s="441"/>
      <c r="B1105" s="416"/>
      <c r="C1105" s="20" t="s">
        <v>68</v>
      </c>
      <c r="D1105" s="357">
        <v>0</v>
      </c>
      <c r="E1105" s="357">
        <v>0</v>
      </c>
      <c r="F1105" s="367">
        <v>0</v>
      </c>
      <c r="G1105" s="367">
        <v>0</v>
      </c>
      <c r="H1105" s="371"/>
    </row>
    <row r="1106" spans="1:8" ht="15.75">
      <c r="A1106" s="441"/>
      <c r="B1106" s="416"/>
      <c r="C1106" s="20" t="s">
        <v>70</v>
      </c>
      <c r="D1106" s="357">
        <v>0</v>
      </c>
      <c r="E1106" s="331">
        <v>0</v>
      </c>
      <c r="F1106" s="367">
        <v>0</v>
      </c>
      <c r="G1106" s="367">
        <v>0</v>
      </c>
      <c r="H1106" s="371"/>
    </row>
    <row r="1107" spans="1:8" ht="15.75">
      <c r="A1107" s="441" t="s">
        <v>1133</v>
      </c>
      <c r="B1107" s="500" t="s">
        <v>160</v>
      </c>
      <c r="C1107" s="361" t="s">
        <v>618</v>
      </c>
      <c r="D1107" s="388">
        <v>1403</v>
      </c>
      <c r="E1107" s="330">
        <v>100</v>
      </c>
      <c r="F1107" s="371">
        <v>1098.2</v>
      </c>
      <c r="G1107" s="371">
        <v>100</v>
      </c>
      <c r="H1107" s="371">
        <v>-21.72487526728439</v>
      </c>
    </row>
    <row r="1108" spans="1:8" ht="15.75">
      <c r="A1108" s="441"/>
      <c r="B1108" s="500"/>
      <c r="C1108" s="361" t="s">
        <v>67</v>
      </c>
      <c r="D1108" s="388">
        <v>1403</v>
      </c>
      <c r="E1108" s="330">
        <v>100</v>
      </c>
      <c r="F1108" s="371">
        <v>1098.2</v>
      </c>
      <c r="G1108" s="371">
        <v>100</v>
      </c>
      <c r="H1108" s="371">
        <v>-21.72487526728439</v>
      </c>
    </row>
    <row r="1109" spans="1:8" ht="15.75">
      <c r="A1109" s="441"/>
      <c r="B1109" s="500"/>
      <c r="C1109" s="361" t="s">
        <v>21</v>
      </c>
      <c r="D1109" s="388">
        <v>0</v>
      </c>
      <c r="E1109" s="330">
        <v>0</v>
      </c>
      <c r="F1109" s="371">
        <v>0</v>
      </c>
      <c r="G1109" s="371">
        <v>0</v>
      </c>
      <c r="H1109" s="371"/>
    </row>
    <row r="1110" spans="1:8" ht="15.75">
      <c r="A1110" s="441"/>
      <c r="B1110" s="500"/>
      <c r="C1110" s="361" t="s">
        <v>68</v>
      </c>
      <c r="D1110" s="388">
        <v>0</v>
      </c>
      <c r="E1110" s="388">
        <v>0</v>
      </c>
      <c r="F1110" s="371">
        <v>0</v>
      </c>
      <c r="G1110" s="371">
        <v>0</v>
      </c>
      <c r="H1110" s="371"/>
    </row>
    <row r="1111" spans="1:8" ht="15.75">
      <c r="A1111" s="441"/>
      <c r="B1111" s="500"/>
      <c r="C1111" s="361" t="s">
        <v>70</v>
      </c>
      <c r="D1111" s="388">
        <v>0</v>
      </c>
      <c r="E1111" s="330">
        <v>0</v>
      </c>
      <c r="F1111" s="371">
        <v>0</v>
      </c>
      <c r="G1111" s="371">
        <v>0</v>
      </c>
      <c r="H1111" s="371"/>
    </row>
    <row r="1112" spans="1:8" ht="15.75">
      <c r="A1112" s="441">
        <v>1</v>
      </c>
      <c r="B1112" s="416" t="s">
        <v>1690</v>
      </c>
      <c r="C1112" s="20" t="s">
        <v>618</v>
      </c>
      <c r="D1112" s="357">
        <v>1395</v>
      </c>
      <c r="E1112" s="331">
        <v>100</v>
      </c>
      <c r="F1112" s="367">
        <v>1098.2</v>
      </c>
      <c r="G1112" s="367">
        <v>100</v>
      </c>
      <c r="H1112" s="371">
        <v>-21.275985663082437</v>
      </c>
    </row>
    <row r="1113" spans="1:8" ht="15.75">
      <c r="A1113" s="441"/>
      <c r="B1113" s="416"/>
      <c r="C1113" s="20" t="s">
        <v>67</v>
      </c>
      <c r="D1113" s="357">
        <v>1395</v>
      </c>
      <c r="E1113" s="331">
        <v>100</v>
      </c>
      <c r="F1113" s="367">
        <v>1098.2</v>
      </c>
      <c r="G1113" s="367">
        <v>100</v>
      </c>
      <c r="H1113" s="371">
        <v>-21.275985663082437</v>
      </c>
    </row>
    <row r="1114" spans="1:8" ht="15.75">
      <c r="A1114" s="441"/>
      <c r="B1114" s="416"/>
      <c r="C1114" s="20" t="s">
        <v>21</v>
      </c>
      <c r="D1114" s="357">
        <v>0</v>
      </c>
      <c r="E1114" s="331">
        <v>0</v>
      </c>
      <c r="F1114" s="367">
        <v>0</v>
      </c>
      <c r="G1114" s="367">
        <v>0</v>
      </c>
      <c r="H1114" s="371"/>
    </row>
    <row r="1115" spans="1:8" ht="15.75">
      <c r="A1115" s="441"/>
      <c r="B1115" s="416"/>
      <c r="C1115" s="20" t="s">
        <v>68</v>
      </c>
      <c r="D1115" s="357">
        <v>0</v>
      </c>
      <c r="E1115" s="357">
        <v>0</v>
      </c>
      <c r="F1115" s="367">
        <v>0</v>
      </c>
      <c r="G1115" s="367">
        <v>0</v>
      </c>
      <c r="H1115" s="371"/>
    </row>
    <row r="1116" spans="1:8" ht="15.75">
      <c r="A1116" s="441"/>
      <c r="B1116" s="416"/>
      <c r="C1116" s="20" t="s">
        <v>70</v>
      </c>
      <c r="D1116" s="357">
        <v>0</v>
      </c>
      <c r="E1116" s="367">
        <v>0</v>
      </c>
      <c r="F1116" s="367">
        <v>0</v>
      </c>
      <c r="G1116" s="367">
        <v>0</v>
      </c>
      <c r="H1116" s="371"/>
    </row>
    <row r="1117" spans="1:8" ht="15.75">
      <c r="A1117" s="441">
        <v>2</v>
      </c>
      <c r="B1117" s="416" t="s">
        <v>1691</v>
      </c>
      <c r="C1117" s="20" t="s">
        <v>618</v>
      </c>
      <c r="D1117" s="357">
        <v>8</v>
      </c>
      <c r="E1117" s="367">
        <v>100</v>
      </c>
      <c r="F1117" s="367">
        <v>0</v>
      </c>
      <c r="G1117" s="367">
        <v>0</v>
      </c>
      <c r="H1117" s="371">
        <v>-100</v>
      </c>
    </row>
    <row r="1118" spans="1:8" ht="15.75">
      <c r="A1118" s="441"/>
      <c r="B1118" s="416"/>
      <c r="C1118" s="20" t="s">
        <v>67</v>
      </c>
      <c r="D1118" s="357">
        <v>8</v>
      </c>
      <c r="E1118" s="367">
        <v>100</v>
      </c>
      <c r="F1118" s="367">
        <v>0</v>
      </c>
      <c r="G1118" s="367">
        <v>0</v>
      </c>
      <c r="H1118" s="371">
        <v>-100</v>
      </c>
    </row>
    <row r="1119" spans="1:8" ht="15.75">
      <c r="A1119" s="441"/>
      <c r="B1119" s="416"/>
      <c r="C1119" s="20" t="s">
        <v>21</v>
      </c>
      <c r="D1119" s="357">
        <v>0</v>
      </c>
      <c r="E1119" s="367">
        <v>0</v>
      </c>
      <c r="F1119" s="367">
        <v>0</v>
      </c>
      <c r="G1119" s="367">
        <v>0</v>
      </c>
      <c r="H1119" s="371"/>
    </row>
    <row r="1120" spans="1:8" ht="15.75">
      <c r="A1120" s="441"/>
      <c r="B1120" s="416"/>
      <c r="C1120" s="20" t="s">
        <v>68</v>
      </c>
      <c r="D1120" s="357">
        <v>0</v>
      </c>
      <c r="E1120" s="367">
        <v>0</v>
      </c>
      <c r="F1120" s="367">
        <v>0</v>
      </c>
      <c r="G1120" s="367">
        <v>0</v>
      </c>
      <c r="H1120" s="371"/>
    </row>
    <row r="1121" spans="1:8" ht="15.75">
      <c r="A1121" s="441"/>
      <c r="B1121" s="416"/>
      <c r="C1121" s="20" t="s">
        <v>70</v>
      </c>
      <c r="D1121" s="357">
        <v>0</v>
      </c>
      <c r="E1121" s="367">
        <v>0</v>
      </c>
      <c r="F1121" s="367">
        <v>0</v>
      </c>
      <c r="G1121" s="367">
        <v>0</v>
      </c>
      <c r="H1121" s="371"/>
    </row>
    <row r="1122" spans="1:8" ht="15.75">
      <c r="A1122" s="441" t="s">
        <v>1134</v>
      </c>
      <c r="B1122" s="500" t="s">
        <v>161</v>
      </c>
      <c r="C1122" s="361" t="s">
        <v>618</v>
      </c>
      <c r="D1122" s="388">
        <v>157680</v>
      </c>
      <c r="E1122" s="371">
        <v>100</v>
      </c>
      <c r="F1122" s="371">
        <v>157677.09999999995</v>
      </c>
      <c r="G1122" s="371">
        <v>100</v>
      </c>
      <c r="H1122" s="371">
        <v>-0.001839167935088426</v>
      </c>
    </row>
    <row r="1123" spans="1:8" ht="15.75">
      <c r="A1123" s="441"/>
      <c r="B1123" s="500"/>
      <c r="C1123" s="361" t="s">
        <v>67</v>
      </c>
      <c r="D1123" s="388">
        <v>148580</v>
      </c>
      <c r="E1123" s="371">
        <v>94.22881785895486</v>
      </c>
      <c r="F1123" s="371">
        <v>153224.59999999995</v>
      </c>
      <c r="G1123" s="371">
        <v>97.17619108925773</v>
      </c>
      <c r="H1123" s="371">
        <v>3.1259927311885463</v>
      </c>
    </row>
    <row r="1124" spans="1:8" ht="15.75">
      <c r="A1124" s="441"/>
      <c r="B1124" s="500"/>
      <c r="C1124" s="361" t="s">
        <v>21</v>
      </c>
      <c r="D1124" s="388">
        <v>0</v>
      </c>
      <c r="E1124" s="371">
        <v>0</v>
      </c>
      <c r="F1124" s="371">
        <v>0</v>
      </c>
      <c r="G1124" s="371">
        <v>0</v>
      </c>
      <c r="H1124" s="371">
        <v>0</v>
      </c>
    </row>
    <row r="1125" spans="1:8" ht="15.75">
      <c r="A1125" s="441"/>
      <c r="B1125" s="500"/>
      <c r="C1125" s="361" t="s">
        <v>68</v>
      </c>
      <c r="D1125" s="388">
        <v>100</v>
      </c>
      <c r="E1125" s="371">
        <v>0.06341958396752917</v>
      </c>
      <c r="F1125" s="371">
        <v>4452.5</v>
      </c>
      <c r="G1125" s="371">
        <v>2.823808910742271</v>
      </c>
      <c r="H1125" s="371">
        <v>4352.5</v>
      </c>
    </row>
    <row r="1126" spans="1:8" ht="15.75">
      <c r="A1126" s="441"/>
      <c r="B1126" s="500"/>
      <c r="C1126" s="361" t="s">
        <v>70</v>
      </c>
      <c r="D1126" s="388">
        <v>9000</v>
      </c>
      <c r="E1126" s="371">
        <v>5.707762557077626</v>
      </c>
      <c r="F1126" s="388">
        <v>0</v>
      </c>
      <c r="G1126" s="371">
        <v>0</v>
      </c>
      <c r="H1126" s="371">
        <v>-100</v>
      </c>
    </row>
    <row r="1127" spans="1:8" ht="15.75">
      <c r="A1127" s="441">
        <v>1</v>
      </c>
      <c r="B1127" s="416" t="s">
        <v>1692</v>
      </c>
      <c r="C1127" s="20" t="s">
        <v>618</v>
      </c>
      <c r="D1127" s="357">
        <v>151870</v>
      </c>
      <c r="E1127" s="367">
        <v>100</v>
      </c>
      <c r="F1127" s="367">
        <v>146420.59999999995</v>
      </c>
      <c r="G1127" s="367">
        <v>100</v>
      </c>
      <c r="H1127" s="371">
        <v>-3.588200434582248</v>
      </c>
    </row>
    <row r="1128" spans="1:8" ht="15.75">
      <c r="A1128" s="441"/>
      <c r="B1128" s="416"/>
      <c r="C1128" s="20" t="s">
        <v>67</v>
      </c>
      <c r="D1128" s="357">
        <v>142870</v>
      </c>
      <c r="E1128" s="367">
        <v>94.07387897543951</v>
      </c>
      <c r="F1128" s="367">
        <v>142015.59999999995</v>
      </c>
      <c r="G1128" s="367">
        <v>96.99154353963854</v>
      </c>
      <c r="H1128" s="371">
        <v>-0.5980261776440443</v>
      </c>
    </row>
    <row r="1129" spans="1:8" ht="15.75">
      <c r="A1129" s="441"/>
      <c r="B1129" s="416"/>
      <c r="C1129" s="20" t="s">
        <v>21</v>
      </c>
      <c r="D1129" s="357">
        <v>0</v>
      </c>
      <c r="E1129" s="367">
        <v>0</v>
      </c>
      <c r="F1129" s="367">
        <v>0</v>
      </c>
      <c r="G1129" s="367">
        <v>0</v>
      </c>
      <c r="H1129" s="371"/>
    </row>
    <row r="1130" spans="1:8" ht="15.75">
      <c r="A1130" s="441"/>
      <c r="B1130" s="416"/>
      <c r="C1130" s="20" t="s">
        <v>68</v>
      </c>
      <c r="D1130" s="378">
        <v>0</v>
      </c>
      <c r="E1130" s="367">
        <v>0</v>
      </c>
      <c r="F1130" s="367">
        <v>4405</v>
      </c>
      <c r="G1130" s="367">
        <v>3.008456460361453</v>
      </c>
      <c r="H1130" s="371"/>
    </row>
    <row r="1131" spans="1:8" ht="15.75">
      <c r="A1131" s="441"/>
      <c r="B1131" s="416"/>
      <c r="C1131" s="20" t="s">
        <v>70</v>
      </c>
      <c r="D1131" s="357">
        <v>9000</v>
      </c>
      <c r="E1131" s="367">
        <v>5.926121024560479</v>
      </c>
      <c r="F1131" s="367">
        <v>0</v>
      </c>
      <c r="G1131" s="367">
        <v>0</v>
      </c>
      <c r="H1131" s="371">
        <v>-100</v>
      </c>
    </row>
    <row r="1132" spans="1:8" ht="15.75">
      <c r="A1132" s="441">
        <v>2</v>
      </c>
      <c r="B1132" s="416" t="s">
        <v>1693</v>
      </c>
      <c r="C1132" s="20" t="s">
        <v>618</v>
      </c>
      <c r="D1132" s="357">
        <v>0</v>
      </c>
      <c r="E1132" s="367">
        <v>0</v>
      </c>
      <c r="F1132" s="357">
        <v>273.2</v>
      </c>
      <c r="G1132" s="367">
        <v>100</v>
      </c>
      <c r="H1132" s="371"/>
    </row>
    <row r="1133" spans="1:8" ht="15.75">
      <c r="A1133" s="441"/>
      <c r="B1133" s="416"/>
      <c r="C1133" s="20" t="s">
        <v>67</v>
      </c>
      <c r="D1133" s="357">
        <v>0</v>
      </c>
      <c r="E1133" s="367">
        <v>0</v>
      </c>
      <c r="F1133" s="357">
        <v>273.2</v>
      </c>
      <c r="G1133" s="367">
        <v>100</v>
      </c>
      <c r="H1133" s="371"/>
    </row>
    <row r="1134" spans="1:8" ht="15.75">
      <c r="A1134" s="441"/>
      <c r="B1134" s="416"/>
      <c r="C1134" s="20" t="s">
        <v>21</v>
      </c>
      <c r="D1134" s="357">
        <v>0</v>
      </c>
      <c r="E1134" s="367">
        <v>0</v>
      </c>
      <c r="F1134" s="357">
        <v>0</v>
      </c>
      <c r="G1134" s="367">
        <v>0</v>
      </c>
      <c r="H1134" s="371"/>
    </row>
    <row r="1135" spans="1:8" ht="15.75">
      <c r="A1135" s="441"/>
      <c r="B1135" s="416"/>
      <c r="C1135" s="20" t="s">
        <v>68</v>
      </c>
      <c r="D1135" s="357">
        <v>0</v>
      </c>
      <c r="E1135" s="367">
        <v>0</v>
      </c>
      <c r="F1135" s="357">
        <v>0</v>
      </c>
      <c r="G1135" s="367">
        <v>0</v>
      </c>
      <c r="H1135" s="371"/>
    </row>
    <row r="1136" spans="1:8" ht="15.75">
      <c r="A1136" s="441"/>
      <c r="B1136" s="416"/>
      <c r="C1136" s="20" t="s">
        <v>70</v>
      </c>
      <c r="D1136" s="357">
        <v>0</v>
      </c>
      <c r="E1136" s="367">
        <v>0</v>
      </c>
      <c r="F1136" s="367">
        <v>0</v>
      </c>
      <c r="G1136" s="367">
        <v>0</v>
      </c>
      <c r="H1136" s="371"/>
    </row>
    <row r="1137" spans="1:8" ht="15.75">
      <c r="A1137" s="441">
        <v>3</v>
      </c>
      <c r="B1137" s="416" t="s">
        <v>1694</v>
      </c>
      <c r="C1137" s="20" t="s">
        <v>618</v>
      </c>
      <c r="D1137" s="357">
        <v>663</v>
      </c>
      <c r="E1137" s="367">
        <v>100</v>
      </c>
      <c r="F1137" s="367">
        <v>662.9</v>
      </c>
      <c r="G1137" s="367">
        <v>100</v>
      </c>
      <c r="H1137" s="371">
        <v>-0.015082956259419689</v>
      </c>
    </row>
    <row r="1138" spans="1:8" ht="15.75">
      <c r="A1138" s="441"/>
      <c r="B1138" s="416"/>
      <c r="C1138" s="20" t="s">
        <v>67</v>
      </c>
      <c r="D1138" s="357">
        <v>663</v>
      </c>
      <c r="E1138" s="367">
        <v>100</v>
      </c>
      <c r="F1138" s="367">
        <v>662.9</v>
      </c>
      <c r="G1138" s="367">
        <v>100</v>
      </c>
      <c r="H1138" s="371">
        <v>-0.015082956259419689</v>
      </c>
    </row>
    <row r="1139" spans="1:8" ht="15.75">
      <c r="A1139" s="441"/>
      <c r="B1139" s="416"/>
      <c r="C1139" s="20" t="s">
        <v>21</v>
      </c>
      <c r="D1139" s="357">
        <v>0</v>
      </c>
      <c r="E1139" s="367">
        <v>0</v>
      </c>
      <c r="F1139" s="367">
        <v>0</v>
      </c>
      <c r="G1139" s="367">
        <v>0</v>
      </c>
      <c r="H1139" s="371"/>
    </row>
    <row r="1140" spans="1:8" ht="15.75">
      <c r="A1140" s="441"/>
      <c r="B1140" s="416"/>
      <c r="C1140" s="20" t="s">
        <v>68</v>
      </c>
      <c r="D1140" s="357">
        <v>0</v>
      </c>
      <c r="E1140" s="367">
        <v>0</v>
      </c>
      <c r="F1140" s="367">
        <v>0</v>
      </c>
      <c r="G1140" s="367">
        <v>0</v>
      </c>
      <c r="H1140" s="371"/>
    </row>
    <row r="1141" spans="1:8" ht="15.75">
      <c r="A1141" s="441"/>
      <c r="B1141" s="416"/>
      <c r="C1141" s="20" t="s">
        <v>70</v>
      </c>
      <c r="D1141" s="357">
        <v>0</v>
      </c>
      <c r="E1141" s="367">
        <v>0</v>
      </c>
      <c r="F1141" s="367">
        <v>0</v>
      </c>
      <c r="G1141" s="367">
        <v>0</v>
      </c>
      <c r="H1141" s="371"/>
    </row>
    <row r="1142" spans="1:8" ht="24.75" customHeight="1">
      <c r="A1142" s="441">
        <v>4</v>
      </c>
      <c r="B1142" s="416" t="s">
        <v>1695</v>
      </c>
      <c r="C1142" s="20" t="s">
        <v>618</v>
      </c>
      <c r="D1142" s="357">
        <v>100</v>
      </c>
      <c r="E1142" s="367">
        <v>100</v>
      </c>
      <c r="F1142" s="367">
        <v>47.5</v>
      </c>
      <c r="G1142" s="367">
        <v>100</v>
      </c>
      <c r="H1142" s="371">
        <v>-52.5</v>
      </c>
    </row>
    <row r="1143" spans="1:8" ht="23.25" customHeight="1">
      <c r="A1143" s="441"/>
      <c r="B1143" s="416"/>
      <c r="C1143" s="20" t="s">
        <v>67</v>
      </c>
      <c r="D1143" s="357">
        <v>0</v>
      </c>
      <c r="E1143" s="367">
        <v>0</v>
      </c>
      <c r="F1143" s="367">
        <v>0</v>
      </c>
      <c r="G1143" s="367">
        <v>0</v>
      </c>
      <c r="H1143" s="371"/>
    </row>
    <row r="1144" spans="1:8" ht="20.25" customHeight="1">
      <c r="A1144" s="441"/>
      <c r="B1144" s="416"/>
      <c r="C1144" s="20" t="s">
        <v>21</v>
      </c>
      <c r="D1144" s="357">
        <v>0</v>
      </c>
      <c r="E1144" s="367">
        <v>0</v>
      </c>
      <c r="F1144" s="367">
        <v>0</v>
      </c>
      <c r="G1144" s="367">
        <v>0</v>
      </c>
      <c r="H1144" s="371"/>
    </row>
    <row r="1145" spans="1:8" ht="22.5" customHeight="1">
      <c r="A1145" s="441"/>
      <c r="B1145" s="416"/>
      <c r="C1145" s="20" t="s">
        <v>68</v>
      </c>
      <c r="D1145" s="357">
        <v>100</v>
      </c>
      <c r="E1145" s="367">
        <v>100</v>
      </c>
      <c r="F1145" s="367">
        <v>47.5</v>
      </c>
      <c r="G1145" s="367">
        <v>100</v>
      </c>
      <c r="H1145" s="371">
        <v>-52.5</v>
      </c>
    </row>
    <row r="1146" spans="1:8" ht="20.25" customHeight="1">
      <c r="A1146" s="441"/>
      <c r="B1146" s="416"/>
      <c r="C1146" s="20" t="s">
        <v>70</v>
      </c>
      <c r="D1146" s="357">
        <v>0</v>
      </c>
      <c r="E1146" s="367">
        <v>0</v>
      </c>
      <c r="F1146" s="367">
        <v>0</v>
      </c>
      <c r="G1146" s="367">
        <v>0</v>
      </c>
      <c r="H1146" s="371"/>
    </row>
    <row r="1147" spans="1:8" ht="15.75">
      <c r="A1147" s="441">
        <v>5</v>
      </c>
      <c r="B1147" s="416" t="s">
        <v>1696</v>
      </c>
      <c r="C1147" s="20" t="s">
        <v>618</v>
      </c>
      <c r="D1147" s="357">
        <v>5047</v>
      </c>
      <c r="E1147" s="367">
        <v>100</v>
      </c>
      <c r="F1147" s="367">
        <v>10272.9</v>
      </c>
      <c r="G1147" s="367">
        <v>100</v>
      </c>
      <c r="H1147" s="371">
        <v>103.54468000792548</v>
      </c>
    </row>
    <row r="1148" spans="1:8" ht="15.75">
      <c r="A1148" s="441"/>
      <c r="B1148" s="416"/>
      <c r="C1148" s="20" t="s">
        <v>67</v>
      </c>
      <c r="D1148" s="357">
        <v>5047</v>
      </c>
      <c r="E1148" s="367">
        <v>100</v>
      </c>
      <c r="F1148" s="357">
        <v>10272.9</v>
      </c>
      <c r="G1148" s="367">
        <v>100</v>
      </c>
      <c r="H1148" s="371">
        <v>103.54468000792548</v>
      </c>
    </row>
    <row r="1149" spans="1:8" ht="15.75">
      <c r="A1149" s="441"/>
      <c r="B1149" s="416"/>
      <c r="C1149" s="20" t="s">
        <v>21</v>
      </c>
      <c r="D1149" s="357">
        <v>0</v>
      </c>
      <c r="E1149" s="367">
        <v>0</v>
      </c>
      <c r="F1149" s="357">
        <v>0</v>
      </c>
      <c r="G1149" s="367">
        <v>0</v>
      </c>
      <c r="H1149" s="371"/>
    </row>
    <row r="1150" spans="1:8" ht="15.75">
      <c r="A1150" s="441"/>
      <c r="B1150" s="416"/>
      <c r="C1150" s="20" t="s">
        <v>68</v>
      </c>
      <c r="D1150" s="357">
        <v>0</v>
      </c>
      <c r="E1150" s="367">
        <v>0</v>
      </c>
      <c r="F1150" s="357">
        <v>0</v>
      </c>
      <c r="G1150" s="367">
        <v>0</v>
      </c>
      <c r="H1150" s="371"/>
    </row>
    <row r="1151" spans="1:8" ht="15.75">
      <c r="A1151" s="441"/>
      <c r="B1151" s="416"/>
      <c r="C1151" s="20" t="s">
        <v>70</v>
      </c>
      <c r="D1151" s="357">
        <v>0</v>
      </c>
      <c r="E1151" s="367">
        <v>0</v>
      </c>
      <c r="F1151" s="367">
        <v>0</v>
      </c>
      <c r="G1151" s="367">
        <v>0</v>
      </c>
      <c r="H1151" s="371"/>
    </row>
    <row r="1152" spans="1:8" ht="15.75">
      <c r="A1152" s="441" t="s">
        <v>1135</v>
      </c>
      <c r="B1152" s="500" t="s">
        <v>163</v>
      </c>
      <c r="C1152" s="361" t="s">
        <v>618</v>
      </c>
      <c r="D1152" s="388">
        <v>38640</v>
      </c>
      <c r="E1152" s="371">
        <v>100</v>
      </c>
      <c r="F1152" s="371">
        <v>38444.2</v>
      </c>
      <c r="G1152" s="371">
        <v>100</v>
      </c>
      <c r="H1152" s="371">
        <v>-0.5067287784679166</v>
      </c>
    </row>
    <row r="1153" spans="1:8" ht="15.75">
      <c r="A1153" s="441"/>
      <c r="B1153" s="500"/>
      <c r="C1153" s="361" t="s">
        <v>67</v>
      </c>
      <c r="D1153" s="388">
        <v>38640</v>
      </c>
      <c r="E1153" s="371">
        <v>100</v>
      </c>
      <c r="F1153" s="388">
        <v>38444.2</v>
      </c>
      <c r="G1153" s="371">
        <v>100</v>
      </c>
      <c r="H1153" s="371">
        <v>-0.5067287784679166</v>
      </c>
    </row>
    <row r="1154" spans="1:8" ht="15.75">
      <c r="A1154" s="441"/>
      <c r="B1154" s="500"/>
      <c r="C1154" s="361" t="s">
        <v>21</v>
      </c>
      <c r="D1154" s="388">
        <v>0</v>
      </c>
      <c r="E1154" s="371">
        <v>0</v>
      </c>
      <c r="F1154" s="388">
        <v>0</v>
      </c>
      <c r="G1154" s="371">
        <v>0</v>
      </c>
      <c r="H1154" s="371"/>
    </row>
    <row r="1155" spans="1:8" ht="15.75">
      <c r="A1155" s="441"/>
      <c r="B1155" s="500"/>
      <c r="C1155" s="361" t="s">
        <v>68</v>
      </c>
      <c r="D1155" s="388">
        <v>0</v>
      </c>
      <c r="E1155" s="371">
        <v>0</v>
      </c>
      <c r="F1155" s="388">
        <v>0</v>
      </c>
      <c r="G1155" s="371">
        <v>0</v>
      </c>
      <c r="H1155" s="371"/>
    </row>
    <row r="1156" spans="1:8" ht="15.75">
      <c r="A1156" s="441"/>
      <c r="B1156" s="500"/>
      <c r="C1156" s="361" t="s">
        <v>70</v>
      </c>
      <c r="D1156" s="388">
        <v>0</v>
      </c>
      <c r="E1156" s="371">
        <v>0</v>
      </c>
      <c r="F1156" s="371">
        <v>0</v>
      </c>
      <c r="G1156" s="371">
        <v>0</v>
      </c>
      <c r="H1156" s="371"/>
    </row>
    <row r="1157" spans="1:8" ht="15.75">
      <c r="A1157" s="441">
        <v>1</v>
      </c>
      <c r="B1157" s="416" t="s">
        <v>1697</v>
      </c>
      <c r="C1157" s="20" t="s">
        <v>618</v>
      </c>
      <c r="D1157" s="357">
        <v>10686</v>
      </c>
      <c r="E1157" s="367">
        <v>100</v>
      </c>
      <c r="F1157" s="367">
        <v>10642.3</v>
      </c>
      <c r="G1157" s="367">
        <v>100</v>
      </c>
      <c r="H1157" s="371">
        <v>-0.40894628485870044</v>
      </c>
    </row>
    <row r="1158" spans="1:8" ht="15.75">
      <c r="A1158" s="441"/>
      <c r="B1158" s="416"/>
      <c r="C1158" s="20" t="s">
        <v>67</v>
      </c>
      <c r="D1158" s="357">
        <v>10686</v>
      </c>
      <c r="E1158" s="367">
        <v>100</v>
      </c>
      <c r="F1158" s="357">
        <v>10642.3</v>
      </c>
      <c r="G1158" s="367">
        <v>100</v>
      </c>
      <c r="H1158" s="371">
        <v>-0.40894628485870044</v>
      </c>
    </row>
    <row r="1159" spans="1:8" ht="15.75">
      <c r="A1159" s="441"/>
      <c r="B1159" s="416"/>
      <c r="C1159" s="20" t="s">
        <v>21</v>
      </c>
      <c r="D1159" s="357">
        <v>0</v>
      </c>
      <c r="E1159" s="367">
        <v>0</v>
      </c>
      <c r="F1159" s="357">
        <v>0</v>
      </c>
      <c r="G1159" s="367">
        <v>0</v>
      </c>
      <c r="H1159" s="371"/>
    </row>
    <row r="1160" spans="1:8" ht="15.75">
      <c r="A1160" s="441"/>
      <c r="B1160" s="416"/>
      <c r="C1160" s="20" t="s">
        <v>68</v>
      </c>
      <c r="D1160" s="357">
        <v>0</v>
      </c>
      <c r="E1160" s="367">
        <v>0</v>
      </c>
      <c r="F1160" s="357">
        <v>0</v>
      </c>
      <c r="G1160" s="367">
        <v>0</v>
      </c>
      <c r="H1160" s="371"/>
    </row>
    <row r="1161" spans="1:8" ht="15.75">
      <c r="A1161" s="441"/>
      <c r="B1161" s="416"/>
      <c r="C1161" s="20" t="s">
        <v>70</v>
      </c>
      <c r="D1161" s="357">
        <v>0</v>
      </c>
      <c r="E1161" s="367">
        <v>0</v>
      </c>
      <c r="F1161" s="367">
        <v>0</v>
      </c>
      <c r="G1161" s="367">
        <v>0</v>
      </c>
      <c r="H1161" s="371"/>
    </row>
    <row r="1162" spans="1:8" ht="15.75">
      <c r="A1162" s="441">
        <v>2</v>
      </c>
      <c r="B1162" s="416" t="s">
        <v>85</v>
      </c>
      <c r="C1162" s="20" t="s">
        <v>618</v>
      </c>
      <c r="D1162" s="357">
        <v>27954</v>
      </c>
      <c r="E1162" s="367">
        <v>100</v>
      </c>
      <c r="F1162" s="367">
        <v>27801.899999999998</v>
      </c>
      <c r="G1162" s="367">
        <v>100</v>
      </c>
      <c r="H1162" s="371">
        <v>-0.5441081777205454</v>
      </c>
    </row>
    <row r="1163" spans="1:8" ht="15.75">
      <c r="A1163" s="441"/>
      <c r="B1163" s="416"/>
      <c r="C1163" s="20" t="s">
        <v>67</v>
      </c>
      <c r="D1163" s="357">
        <v>27954</v>
      </c>
      <c r="E1163" s="367">
        <v>100</v>
      </c>
      <c r="F1163" s="357">
        <v>27801.899999999998</v>
      </c>
      <c r="G1163" s="367">
        <v>100</v>
      </c>
      <c r="H1163" s="371">
        <v>-0.5441081777205454</v>
      </c>
    </row>
    <row r="1164" spans="1:8" ht="15.75">
      <c r="A1164" s="441"/>
      <c r="B1164" s="416"/>
      <c r="C1164" s="20" t="s">
        <v>21</v>
      </c>
      <c r="D1164" s="357">
        <v>0</v>
      </c>
      <c r="E1164" s="367">
        <v>0</v>
      </c>
      <c r="F1164" s="357">
        <v>0</v>
      </c>
      <c r="G1164" s="367">
        <v>0</v>
      </c>
      <c r="H1164" s="371"/>
    </row>
    <row r="1165" spans="1:8" ht="15.75">
      <c r="A1165" s="441"/>
      <c r="B1165" s="416"/>
      <c r="C1165" s="20" t="s">
        <v>68</v>
      </c>
      <c r="D1165" s="357">
        <v>0</v>
      </c>
      <c r="E1165" s="367">
        <v>0</v>
      </c>
      <c r="F1165" s="357">
        <v>0</v>
      </c>
      <c r="G1165" s="367">
        <v>0</v>
      </c>
      <c r="H1165" s="371"/>
    </row>
    <row r="1166" spans="1:8" ht="15.75">
      <c r="A1166" s="441"/>
      <c r="B1166" s="416"/>
      <c r="C1166" s="20" t="s">
        <v>70</v>
      </c>
      <c r="D1166" s="53">
        <v>0</v>
      </c>
      <c r="E1166" s="53">
        <v>0</v>
      </c>
      <c r="F1166" s="53">
        <v>0</v>
      </c>
      <c r="G1166" s="53">
        <v>0</v>
      </c>
      <c r="H1166" s="345"/>
    </row>
    <row r="1167" spans="1:8" ht="15.75">
      <c r="A1167" s="496" t="s">
        <v>165</v>
      </c>
      <c r="B1167" s="497" t="s">
        <v>1548</v>
      </c>
      <c r="C1167" s="176" t="s">
        <v>618</v>
      </c>
      <c r="D1167" s="355">
        <v>99739.4</v>
      </c>
      <c r="E1167" s="175">
        <f>D1167/D1167*100</f>
        <v>100</v>
      </c>
      <c r="F1167" s="355">
        <v>98406.8</v>
      </c>
      <c r="G1167" s="175">
        <f>F1167/F1167*100</f>
        <v>100</v>
      </c>
      <c r="H1167" s="175">
        <f>F1167/D1167*100-100</f>
        <v>-1.3360818292470071</v>
      </c>
    </row>
    <row r="1168" spans="1:8" ht="15.75">
      <c r="A1168" s="496"/>
      <c r="B1168" s="497"/>
      <c r="C1168" s="176" t="s">
        <v>67</v>
      </c>
      <c r="D1168" s="355">
        <v>82139</v>
      </c>
      <c r="E1168" s="175">
        <f>D1168/D1167*100</f>
        <v>82.35361351682485</v>
      </c>
      <c r="F1168" s="355">
        <v>98406.8</v>
      </c>
      <c r="G1168" s="175">
        <f>F1168/F1168*100</f>
        <v>100</v>
      </c>
      <c r="H1168" s="175">
        <f>F1168/D1168*100-100</f>
        <v>19.805208244561044</v>
      </c>
    </row>
    <row r="1169" spans="1:8" ht="15.75">
      <c r="A1169" s="496"/>
      <c r="B1169" s="497"/>
      <c r="C1169" s="176" t="s">
        <v>21</v>
      </c>
      <c r="D1169" s="355">
        <v>0</v>
      </c>
      <c r="E1169" s="175">
        <v>0</v>
      </c>
      <c r="F1169" s="355">
        <v>0</v>
      </c>
      <c r="G1169" s="355">
        <v>0</v>
      </c>
      <c r="H1169" s="355"/>
    </row>
    <row r="1170" spans="1:8" ht="15.75">
      <c r="A1170" s="496"/>
      <c r="B1170" s="497"/>
      <c r="C1170" s="176" t="s">
        <v>68</v>
      </c>
      <c r="D1170" s="355">
        <v>0</v>
      </c>
      <c r="E1170" s="175">
        <v>0</v>
      </c>
      <c r="F1170" s="355">
        <v>0</v>
      </c>
      <c r="G1170" s="355">
        <v>0</v>
      </c>
      <c r="H1170" s="355"/>
    </row>
    <row r="1171" spans="1:8" ht="15.75">
      <c r="A1171" s="496"/>
      <c r="B1171" s="497"/>
      <c r="C1171" s="176" t="s">
        <v>70</v>
      </c>
      <c r="D1171" s="355">
        <v>17600.4</v>
      </c>
      <c r="E1171" s="175">
        <f>D1171/D1167*100</f>
        <v>17.646386483175156</v>
      </c>
      <c r="F1171" s="355">
        <v>0</v>
      </c>
      <c r="G1171" s="175">
        <v>0</v>
      </c>
      <c r="H1171" s="175">
        <f>F1171/D1171*100-100</f>
        <v>-100</v>
      </c>
    </row>
    <row r="1172" spans="1:8" ht="15.75">
      <c r="A1172" s="448" t="s">
        <v>1136</v>
      </c>
      <c r="B1172" s="500" t="s">
        <v>166</v>
      </c>
      <c r="C1172" s="362" t="s">
        <v>618</v>
      </c>
      <c r="D1172" s="345">
        <v>0</v>
      </c>
      <c r="E1172" s="46">
        <v>0</v>
      </c>
      <c r="F1172" s="345">
        <v>0</v>
      </c>
      <c r="G1172" s="345">
        <v>0</v>
      </c>
      <c r="H1172" s="345"/>
    </row>
    <row r="1173" spans="1:8" ht="15.75">
      <c r="A1173" s="448"/>
      <c r="B1173" s="500"/>
      <c r="C1173" s="141" t="s">
        <v>67</v>
      </c>
      <c r="D1173" s="345">
        <v>0</v>
      </c>
      <c r="E1173" s="46">
        <v>0</v>
      </c>
      <c r="F1173" s="345">
        <v>0</v>
      </c>
      <c r="G1173" s="345">
        <v>0</v>
      </c>
      <c r="H1173" s="345"/>
    </row>
    <row r="1174" spans="1:8" ht="15.75">
      <c r="A1174" s="448"/>
      <c r="B1174" s="500"/>
      <c r="C1174" s="141" t="s">
        <v>21</v>
      </c>
      <c r="D1174" s="345">
        <v>0</v>
      </c>
      <c r="E1174" s="46">
        <v>0</v>
      </c>
      <c r="F1174" s="345">
        <v>0</v>
      </c>
      <c r="G1174" s="345">
        <v>0</v>
      </c>
      <c r="H1174" s="345"/>
    </row>
    <row r="1175" spans="1:8" ht="15.75">
      <c r="A1175" s="448"/>
      <c r="B1175" s="500"/>
      <c r="C1175" s="141" t="s">
        <v>68</v>
      </c>
      <c r="D1175" s="345">
        <v>0</v>
      </c>
      <c r="E1175" s="46">
        <v>0</v>
      </c>
      <c r="F1175" s="345">
        <v>0</v>
      </c>
      <c r="G1175" s="345">
        <v>0</v>
      </c>
      <c r="H1175" s="345"/>
    </row>
    <row r="1176" spans="1:8" ht="15.75">
      <c r="A1176" s="448"/>
      <c r="B1176" s="500"/>
      <c r="C1176" s="141" t="s">
        <v>70</v>
      </c>
      <c r="D1176" s="345">
        <v>0</v>
      </c>
      <c r="E1176" s="46">
        <v>0</v>
      </c>
      <c r="F1176" s="345">
        <v>0</v>
      </c>
      <c r="G1176" s="345">
        <v>0</v>
      </c>
      <c r="H1176" s="345"/>
    </row>
    <row r="1177" spans="1:8" ht="15.75">
      <c r="A1177" s="448">
        <v>1</v>
      </c>
      <c r="B1177" s="416" t="s">
        <v>167</v>
      </c>
      <c r="C1177" s="10" t="s">
        <v>618</v>
      </c>
      <c r="D1177" s="53">
        <v>0</v>
      </c>
      <c r="E1177" s="47">
        <v>0</v>
      </c>
      <c r="F1177" s="53">
        <v>0</v>
      </c>
      <c r="G1177" s="53">
        <v>0</v>
      </c>
      <c r="H1177" s="345"/>
    </row>
    <row r="1178" spans="1:8" ht="15.75">
      <c r="A1178" s="448"/>
      <c r="B1178" s="416"/>
      <c r="C1178" s="8" t="s">
        <v>67</v>
      </c>
      <c r="D1178" s="53">
        <v>0</v>
      </c>
      <c r="E1178" s="47">
        <v>0</v>
      </c>
      <c r="F1178" s="53">
        <v>0</v>
      </c>
      <c r="G1178" s="53">
        <v>0</v>
      </c>
      <c r="H1178" s="345"/>
    </row>
    <row r="1179" spans="1:8" ht="15.75">
      <c r="A1179" s="448"/>
      <c r="B1179" s="416"/>
      <c r="C1179" s="8" t="s">
        <v>21</v>
      </c>
      <c r="D1179" s="53">
        <v>0</v>
      </c>
      <c r="E1179" s="47">
        <v>0</v>
      </c>
      <c r="F1179" s="53">
        <v>0</v>
      </c>
      <c r="G1179" s="53">
        <v>0</v>
      </c>
      <c r="H1179" s="345"/>
    </row>
    <row r="1180" spans="1:8" ht="15.75">
      <c r="A1180" s="448"/>
      <c r="B1180" s="416"/>
      <c r="C1180" s="8" t="s">
        <v>68</v>
      </c>
      <c r="D1180" s="53">
        <v>0</v>
      </c>
      <c r="E1180" s="47">
        <v>0</v>
      </c>
      <c r="F1180" s="53">
        <v>0</v>
      </c>
      <c r="G1180" s="53">
        <v>0</v>
      </c>
      <c r="H1180" s="345"/>
    </row>
    <row r="1181" spans="1:8" ht="15.75">
      <c r="A1181" s="448"/>
      <c r="B1181" s="416"/>
      <c r="C1181" s="8" t="s">
        <v>70</v>
      </c>
      <c r="D1181" s="53">
        <v>0</v>
      </c>
      <c r="E1181" s="47">
        <v>0</v>
      </c>
      <c r="F1181" s="53">
        <v>0</v>
      </c>
      <c r="G1181" s="53">
        <v>0</v>
      </c>
      <c r="H1181" s="345"/>
    </row>
    <row r="1182" spans="1:8" ht="15.75">
      <c r="A1182" s="508" t="s">
        <v>1137</v>
      </c>
      <c r="B1182" s="500" t="s">
        <v>168</v>
      </c>
      <c r="C1182" s="362" t="s">
        <v>618</v>
      </c>
      <c r="D1182" s="345">
        <v>0</v>
      </c>
      <c r="E1182" s="46">
        <v>0</v>
      </c>
      <c r="F1182" s="345">
        <v>0</v>
      </c>
      <c r="G1182" s="345">
        <v>0</v>
      </c>
      <c r="H1182" s="345"/>
    </row>
    <row r="1183" spans="1:8" ht="15.75">
      <c r="A1183" s="421"/>
      <c r="B1183" s="500"/>
      <c r="C1183" s="141" t="s">
        <v>67</v>
      </c>
      <c r="D1183" s="345">
        <v>0</v>
      </c>
      <c r="E1183" s="46">
        <v>0</v>
      </c>
      <c r="F1183" s="345">
        <v>0</v>
      </c>
      <c r="G1183" s="345">
        <v>0</v>
      </c>
      <c r="H1183" s="345"/>
    </row>
    <row r="1184" spans="1:8" ht="15.75">
      <c r="A1184" s="421"/>
      <c r="B1184" s="500"/>
      <c r="C1184" s="141" t="s">
        <v>21</v>
      </c>
      <c r="D1184" s="345">
        <v>0</v>
      </c>
      <c r="E1184" s="46">
        <v>0</v>
      </c>
      <c r="F1184" s="345">
        <v>0</v>
      </c>
      <c r="G1184" s="345">
        <v>0</v>
      </c>
      <c r="H1184" s="345"/>
    </row>
    <row r="1185" spans="1:8" ht="15.75">
      <c r="A1185" s="421"/>
      <c r="B1185" s="500"/>
      <c r="C1185" s="141" t="s">
        <v>68</v>
      </c>
      <c r="D1185" s="345">
        <v>0</v>
      </c>
      <c r="E1185" s="46">
        <v>0</v>
      </c>
      <c r="F1185" s="345">
        <v>0</v>
      </c>
      <c r="G1185" s="345">
        <v>0</v>
      </c>
      <c r="H1185" s="345"/>
    </row>
    <row r="1186" spans="1:8" ht="29.25" customHeight="1">
      <c r="A1186" s="421"/>
      <c r="B1186" s="500"/>
      <c r="C1186" s="141" t="s">
        <v>70</v>
      </c>
      <c r="D1186" s="345">
        <v>0</v>
      </c>
      <c r="E1186" s="46">
        <v>0</v>
      </c>
      <c r="F1186" s="345">
        <v>0</v>
      </c>
      <c r="G1186" s="345">
        <v>0</v>
      </c>
      <c r="H1186" s="345"/>
    </row>
    <row r="1187" spans="1:8" ht="15.75">
      <c r="A1187" s="448">
        <v>1</v>
      </c>
      <c r="B1187" s="416" t="s">
        <v>169</v>
      </c>
      <c r="C1187" s="10" t="s">
        <v>618</v>
      </c>
      <c r="D1187" s="53">
        <v>0</v>
      </c>
      <c r="E1187" s="47">
        <v>0</v>
      </c>
      <c r="F1187" s="53">
        <v>0</v>
      </c>
      <c r="G1187" s="53">
        <v>0</v>
      </c>
      <c r="H1187" s="345"/>
    </row>
    <row r="1188" spans="1:8" ht="15.75">
      <c r="A1188" s="448"/>
      <c r="B1188" s="416"/>
      <c r="C1188" s="8" t="s">
        <v>67</v>
      </c>
      <c r="D1188" s="53">
        <v>0</v>
      </c>
      <c r="E1188" s="47">
        <v>0</v>
      </c>
      <c r="F1188" s="53">
        <v>0</v>
      </c>
      <c r="G1188" s="53">
        <v>0</v>
      </c>
      <c r="H1188" s="345"/>
    </row>
    <row r="1189" spans="1:8" ht="15.75">
      <c r="A1189" s="448"/>
      <c r="B1189" s="416"/>
      <c r="C1189" s="8" t="s">
        <v>21</v>
      </c>
      <c r="D1189" s="53">
        <v>0</v>
      </c>
      <c r="E1189" s="47">
        <v>0</v>
      </c>
      <c r="F1189" s="53">
        <v>0</v>
      </c>
      <c r="G1189" s="53">
        <v>0</v>
      </c>
      <c r="H1189" s="345"/>
    </row>
    <row r="1190" spans="1:8" ht="15.75">
      <c r="A1190" s="448"/>
      <c r="B1190" s="416"/>
      <c r="C1190" s="8" t="s">
        <v>68</v>
      </c>
      <c r="D1190" s="53">
        <v>0</v>
      </c>
      <c r="E1190" s="47">
        <v>0</v>
      </c>
      <c r="F1190" s="53">
        <v>0</v>
      </c>
      <c r="G1190" s="53">
        <v>0</v>
      </c>
      <c r="H1190" s="345"/>
    </row>
    <row r="1191" spans="1:8" ht="15.75">
      <c r="A1191" s="448"/>
      <c r="B1191" s="416"/>
      <c r="C1191" s="8" t="s">
        <v>70</v>
      </c>
      <c r="D1191" s="53">
        <v>0</v>
      </c>
      <c r="E1191" s="47">
        <v>0</v>
      </c>
      <c r="F1191" s="53">
        <v>0</v>
      </c>
      <c r="G1191" s="53">
        <v>0</v>
      </c>
      <c r="H1191" s="345"/>
    </row>
    <row r="1192" spans="1:8" ht="15.75">
      <c r="A1192" s="448">
        <v>2</v>
      </c>
      <c r="B1192" s="416" t="s">
        <v>170</v>
      </c>
      <c r="C1192" s="10" t="s">
        <v>618</v>
      </c>
      <c r="D1192" s="53">
        <v>0</v>
      </c>
      <c r="E1192" s="47">
        <v>0</v>
      </c>
      <c r="F1192" s="53">
        <v>0</v>
      </c>
      <c r="G1192" s="53">
        <v>0</v>
      </c>
      <c r="H1192" s="345"/>
    </row>
    <row r="1193" spans="1:8" ht="15.75">
      <c r="A1193" s="448"/>
      <c r="B1193" s="416"/>
      <c r="C1193" s="8" t="s">
        <v>67</v>
      </c>
      <c r="D1193" s="53">
        <v>0</v>
      </c>
      <c r="E1193" s="47">
        <v>0</v>
      </c>
      <c r="F1193" s="53">
        <v>0</v>
      </c>
      <c r="G1193" s="53">
        <v>0</v>
      </c>
      <c r="H1193" s="345"/>
    </row>
    <row r="1194" spans="1:8" ht="15.75">
      <c r="A1194" s="448"/>
      <c r="B1194" s="416"/>
      <c r="C1194" s="8" t="s">
        <v>21</v>
      </c>
      <c r="D1194" s="53">
        <v>0</v>
      </c>
      <c r="E1194" s="47">
        <v>0</v>
      </c>
      <c r="F1194" s="53">
        <v>0</v>
      </c>
      <c r="G1194" s="53">
        <v>0</v>
      </c>
      <c r="H1194" s="345"/>
    </row>
    <row r="1195" spans="1:8" ht="15.75">
      <c r="A1195" s="448"/>
      <c r="B1195" s="416"/>
      <c r="C1195" s="8" t="s">
        <v>68</v>
      </c>
      <c r="D1195" s="53">
        <v>0</v>
      </c>
      <c r="E1195" s="47">
        <v>0</v>
      </c>
      <c r="F1195" s="53">
        <v>0</v>
      </c>
      <c r="G1195" s="53">
        <v>0</v>
      </c>
      <c r="H1195" s="345"/>
    </row>
    <row r="1196" spans="1:8" ht="15.75">
      <c r="A1196" s="448"/>
      <c r="B1196" s="416"/>
      <c r="C1196" s="8" t="s">
        <v>70</v>
      </c>
      <c r="D1196" s="53">
        <v>0</v>
      </c>
      <c r="E1196" s="47">
        <v>0</v>
      </c>
      <c r="F1196" s="53">
        <v>0</v>
      </c>
      <c r="G1196" s="53">
        <v>0</v>
      </c>
      <c r="H1196" s="345"/>
    </row>
    <row r="1197" spans="1:8" ht="15.75">
      <c r="A1197" s="448" t="s">
        <v>1138</v>
      </c>
      <c r="B1197" s="500" t="s">
        <v>171</v>
      </c>
      <c r="C1197" s="362" t="s">
        <v>618</v>
      </c>
      <c r="D1197" s="345">
        <v>64698</v>
      </c>
      <c r="E1197" s="46">
        <f>D1197/D1197*100</f>
        <v>100</v>
      </c>
      <c r="F1197" s="345">
        <v>65710.3</v>
      </c>
      <c r="G1197" s="46">
        <f>F1197/F1197*100</f>
        <v>100</v>
      </c>
      <c r="H1197" s="46">
        <f>F1197/D1197*100-100</f>
        <v>1.5646542396982994</v>
      </c>
    </row>
    <row r="1198" spans="1:8" ht="15.75">
      <c r="A1198" s="448"/>
      <c r="B1198" s="500"/>
      <c r="C1198" s="141" t="s">
        <v>67</v>
      </c>
      <c r="D1198" s="345">
        <v>64698</v>
      </c>
      <c r="E1198" s="46">
        <f>D1198/D1198*100</f>
        <v>100</v>
      </c>
      <c r="F1198" s="345">
        <v>65710.3</v>
      </c>
      <c r="G1198" s="46">
        <f>F1198/F1198*100</f>
        <v>100</v>
      </c>
      <c r="H1198" s="46">
        <f>F1198/D1198*100-100</f>
        <v>1.5646542396982994</v>
      </c>
    </row>
    <row r="1199" spans="1:8" ht="15.75">
      <c r="A1199" s="448"/>
      <c r="B1199" s="500"/>
      <c r="C1199" s="141" t="s">
        <v>21</v>
      </c>
      <c r="D1199" s="345">
        <v>0</v>
      </c>
      <c r="E1199" s="46">
        <v>0</v>
      </c>
      <c r="F1199" s="345">
        <v>0</v>
      </c>
      <c r="G1199" s="345">
        <v>0</v>
      </c>
      <c r="H1199" s="345"/>
    </row>
    <row r="1200" spans="1:8" ht="15.75">
      <c r="A1200" s="448"/>
      <c r="B1200" s="500"/>
      <c r="C1200" s="141" t="s">
        <v>68</v>
      </c>
      <c r="D1200" s="345">
        <v>0</v>
      </c>
      <c r="E1200" s="46">
        <v>0</v>
      </c>
      <c r="F1200" s="345">
        <v>0</v>
      </c>
      <c r="G1200" s="345">
        <v>0</v>
      </c>
      <c r="H1200" s="345"/>
    </row>
    <row r="1201" spans="1:8" ht="15.75">
      <c r="A1201" s="448"/>
      <c r="B1201" s="500"/>
      <c r="C1201" s="141" t="s">
        <v>70</v>
      </c>
      <c r="D1201" s="345">
        <v>0</v>
      </c>
      <c r="E1201" s="46">
        <v>0</v>
      </c>
      <c r="F1201" s="345">
        <v>0</v>
      </c>
      <c r="G1201" s="345">
        <v>0</v>
      </c>
      <c r="H1201" s="345"/>
    </row>
    <row r="1202" spans="1:8" ht="15.75">
      <c r="A1202" s="448">
        <v>1</v>
      </c>
      <c r="B1202" s="416" t="s">
        <v>172</v>
      </c>
      <c r="C1202" s="10" t="s">
        <v>618</v>
      </c>
      <c r="D1202" s="53">
        <v>64698</v>
      </c>
      <c r="E1202" s="47">
        <f>D1202/D1202*100</f>
        <v>100</v>
      </c>
      <c r="F1202" s="53">
        <v>65710.3</v>
      </c>
      <c r="G1202" s="47">
        <f>F1202/F1202*100</f>
        <v>100</v>
      </c>
      <c r="H1202" s="46">
        <f>F1202/D1202*100-100</f>
        <v>1.5646542396982994</v>
      </c>
    </row>
    <row r="1203" spans="1:8" ht="15.75">
      <c r="A1203" s="448"/>
      <c r="B1203" s="416"/>
      <c r="C1203" s="8" t="s">
        <v>67</v>
      </c>
      <c r="D1203" s="53">
        <v>64698</v>
      </c>
      <c r="E1203" s="47">
        <f>D1203/D1203*100</f>
        <v>100</v>
      </c>
      <c r="F1203" s="53">
        <v>65710.3</v>
      </c>
      <c r="G1203" s="47">
        <f>F1203/F1203*100</f>
        <v>100</v>
      </c>
      <c r="H1203" s="46">
        <f>F1203/D1203*100-100</f>
        <v>1.5646542396982994</v>
      </c>
    </row>
    <row r="1204" spans="1:8" ht="15.75">
      <c r="A1204" s="448"/>
      <c r="B1204" s="416"/>
      <c r="C1204" s="8" t="s">
        <v>21</v>
      </c>
      <c r="D1204" s="53">
        <v>0</v>
      </c>
      <c r="E1204" s="47">
        <v>0</v>
      </c>
      <c r="F1204" s="53">
        <v>0</v>
      </c>
      <c r="G1204" s="53">
        <v>0</v>
      </c>
      <c r="H1204" s="345"/>
    </row>
    <row r="1205" spans="1:8" ht="15.75">
      <c r="A1205" s="448"/>
      <c r="B1205" s="416"/>
      <c r="C1205" s="8" t="s">
        <v>68</v>
      </c>
      <c r="D1205" s="53">
        <v>0</v>
      </c>
      <c r="E1205" s="47">
        <v>0</v>
      </c>
      <c r="F1205" s="53">
        <v>0</v>
      </c>
      <c r="G1205" s="53">
        <v>0</v>
      </c>
      <c r="H1205" s="345"/>
    </row>
    <row r="1206" spans="1:8" ht="15.75">
      <c r="A1206" s="448"/>
      <c r="B1206" s="416"/>
      <c r="C1206" s="8" t="s">
        <v>70</v>
      </c>
      <c r="D1206" s="53">
        <v>0</v>
      </c>
      <c r="E1206" s="47">
        <v>0</v>
      </c>
      <c r="F1206" s="53">
        <v>0</v>
      </c>
      <c r="G1206" s="53">
        <v>0</v>
      </c>
      <c r="H1206" s="345"/>
    </row>
    <row r="1207" spans="1:8" ht="15.75">
      <c r="A1207" s="448" t="s">
        <v>1139</v>
      </c>
      <c r="B1207" s="500" t="s">
        <v>173</v>
      </c>
      <c r="C1207" s="362" t="s">
        <v>618</v>
      </c>
      <c r="D1207" s="345">
        <v>35041.4</v>
      </c>
      <c r="E1207" s="46">
        <f>D1207/D1207*100</f>
        <v>100</v>
      </c>
      <c r="F1207" s="345">
        <v>32696.5</v>
      </c>
      <c r="G1207" s="46">
        <f>F1207/F1207*100</f>
        <v>100</v>
      </c>
      <c r="H1207" s="46">
        <f>F1207/D1207*100-100</f>
        <v>-6.691798843653501</v>
      </c>
    </row>
    <row r="1208" spans="1:8" ht="15.75">
      <c r="A1208" s="448"/>
      <c r="B1208" s="500"/>
      <c r="C1208" s="141" t="s">
        <v>67</v>
      </c>
      <c r="D1208" s="345">
        <v>17441</v>
      </c>
      <c r="E1208" s="46">
        <f>D1208/D1207*100</f>
        <v>49.77255474952484</v>
      </c>
      <c r="F1208" s="345">
        <v>32696.5</v>
      </c>
      <c r="G1208" s="46">
        <f>F1208/F1208*100</f>
        <v>100</v>
      </c>
      <c r="H1208" s="46">
        <f>F1208/D1208*100-100</f>
        <v>87.46918181296942</v>
      </c>
    </row>
    <row r="1209" spans="1:8" ht="15.75">
      <c r="A1209" s="448"/>
      <c r="B1209" s="500"/>
      <c r="C1209" s="141" t="s">
        <v>21</v>
      </c>
      <c r="D1209" s="345">
        <v>0</v>
      </c>
      <c r="E1209" s="46">
        <v>0</v>
      </c>
      <c r="F1209" s="345">
        <v>0</v>
      </c>
      <c r="G1209" s="345">
        <v>0</v>
      </c>
      <c r="H1209" s="345"/>
    </row>
    <row r="1210" spans="1:8" ht="15.75">
      <c r="A1210" s="448"/>
      <c r="B1210" s="500"/>
      <c r="C1210" s="141" t="s">
        <v>68</v>
      </c>
      <c r="D1210" s="345">
        <v>0</v>
      </c>
      <c r="E1210" s="46">
        <v>0</v>
      </c>
      <c r="F1210" s="345">
        <v>0</v>
      </c>
      <c r="G1210" s="345">
        <v>0</v>
      </c>
      <c r="H1210" s="345"/>
    </row>
    <row r="1211" spans="1:8" ht="15.75">
      <c r="A1211" s="448"/>
      <c r="B1211" s="500"/>
      <c r="C1211" s="141" t="s">
        <v>70</v>
      </c>
      <c r="D1211" s="345">
        <v>17600.4</v>
      </c>
      <c r="E1211" s="46">
        <f>D1211/D1207*100</f>
        <v>50.22744525047516</v>
      </c>
      <c r="F1211" s="345">
        <v>0</v>
      </c>
      <c r="G1211" s="345">
        <v>0</v>
      </c>
      <c r="H1211" s="345"/>
    </row>
    <row r="1212" spans="1:8" ht="15.75">
      <c r="A1212" s="448">
        <v>1</v>
      </c>
      <c r="B1212" s="416" t="s">
        <v>174</v>
      </c>
      <c r="C1212" s="10" t="s">
        <v>618</v>
      </c>
      <c r="D1212" s="53">
        <v>35041.4</v>
      </c>
      <c r="E1212" s="47">
        <f>D1212/D1212*100</f>
        <v>100</v>
      </c>
      <c r="F1212" s="53">
        <v>32696.5</v>
      </c>
      <c r="G1212" s="47">
        <f>F1212/F1212*100</f>
        <v>100</v>
      </c>
      <c r="H1212" s="46">
        <f>F1212/D1212*100-100</f>
        <v>-6.691798843653501</v>
      </c>
    </row>
    <row r="1213" spans="1:8" ht="15.75">
      <c r="A1213" s="421"/>
      <c r="B1213" s="416"/>
      <c r="C1213" s="8" t="s">
        <v>67</v>
      </c>
      <c r="D1213" s="53">
        <v>17441</v>
      </c>
      <c r="E1213" s="47">
        <f>D1213/D1212*100</f>
        <v>49.77255474952484</v>
      </c>
      <c r="F1213" s="53">
        <v>32696.5</v>
      </c>
      <c r="G1213" s="47">
        <f>F1213/F1213*100</f>
        <v>100</v>
      </c>
      <c r="H1213" s="46">
        <f>F1213/D1213*100-100</f>
        <v>87.46918181296942</v>
      </c>
    </row>
    <row r="1214" spans="1:8" ht="15.75">
      <c r="A1214" s="421"/>
      <c r="B1214" s="416"/>
      <c r="C1214" s="8" t="s">
        <v>21</v>
      </c>
      <c r="D1214" s="53">
        <v>0</v>
      </c>
      <c r="E1214" s="47">
        <v>0</v>
      </c>
      <c r="F1214" s="53">
        <v>0</v>
      </c>
      <c r="G1214" s="53">
        <v>0</v>
      </c>
      <c r="H1214" s="345"/>
    </row>
    <row r="1215" spans="1:8" ht="15.75">
      <c r="A1215" s="421"/>
      <c r="B1215" s="416"/>
      <c r="C1215" s="8" t="s">
        <v>68</v>
      </c>
      <c r="D1215" s="53">
        <v>0</v>
      </c>
      <c r="E1215" s="47">
        <v>0</v>
      </c>
      <c r="F1215" s="53">
        <v>0</v>
      </c>
      <c r="G1215" s="53">
        <v>0</v>
      </c>
      <c r="H1215" s="345"/>
    </row>
    <row r="1216" spans="1:8" ht="15.75">
      <c r="A1216" s="421"/>
      <c r="B1216" s="416"/>
      <c r="C1216" s="8" t="s">
        <v>70</v>
      </c>
      <c r="D1216" s="53">
        <v>17600.4</v>
      </c>
      <c r="E1216" s="47">
        <f>D1216/D1212*100</f>
        <v>50.22744525047516</v>
      </c>
      <c r="F1216" s="53">
        <v>0</v>
      </c>
      <c r="G1216" s="53">
        <v>0</v>
      </c>
      <c r="H1216" s="345"/>
    </row>
    <row r="1217" spans="1:8" ht="15.75">
      <c r="A1217" s="545" t="s">
        <v>62</v>
      </c>
      <c r="B1217" s="506" t="s">
        <v>1549</v>
      </c>
      <c r="C1217" s="390" t="s">
        <v>181</v>
      </c>
      <c r="D1217" s="341">
        <f>D1222+D1262</f>
        <v>15446</v>
      </c>
      <c r="E1217" s="175">
        <v>100</v>
      </c>
      <c r="F1217" s="341">
        <f>F1222+F1262</f>
        <v>9068.840000000002</v>
      </c>
      <c r="G1217" s="175">
        <v>100</v>
      </c>
      <c r="H1217" s="175">
        <f>(F1217/D1217*100)-100</f>
        <v>-41.286805645474544</v>
      </c>
    </row>
    <row r="1218" spans="1:8" ht="15.75">
      <c r="A1218" s="546"/>
      <c r="B1218" s="507"/>
      <c r="C1218" s="327" t="s">
        <v>67</v>
      </c>
      <c r="D1218" s="366">
        <f>D1223+D1263</f>
        <v>15446</v>
      </c>
      <c r="E1218" s="358">
        <v>100</v>
      </c>
      <c r="F1218" s="366">
        <f>F1223+F1263</f>
        <v>9068.840000000002</v>
      </c>
      <c r="G1218" s="358">
        <v>100</v>
      </c>
      <c r="H1218" s="175">
        <f>(F1218/D1218*100)-100</f>
        <v>-41.286805645474544</v>
      </c>
    </row>
    <row r="1219" spans="1:8" ht="15.75">
      <c r="A1219" s="546"/>
      <c r="B1219" s="507"/>
      <c r="C1219" s="327" t="s">
        <v>21</v>
      </c>
      <c r="D1219" s="341">
        <v>0</v>
      </c>
      <c r="E1219" s="341">
        <v>0</v>
      </c>
      <c r="F1219" s="175">
        <v>0</v>
      </c>
      <c r="G1219" s="341">
        <v>0</v>
      </c>
      <c r="H1219" s="175"/>
    </row>
    <row r="1220" spans="1:8" ht="15.75">
      <c r="A1220" s="546"/>
      <c r="B1220" s="507"/>
      <c r="C1220" s="327" t="s">
        <v>68</v>
      </c>
      <c r="D1220" s="341">
        <v>0</v>
      </c>
      <c r="E1220" s="341">
        <v>0</v>
      </c>
      <c r="F1220" s="175">
        <v>0</v>
      </c>
      <c r="G1220" s="341">
        <v>0</v>
      </c>
      <c r="H1220" s="175"/>
    </row>
    <row r="1221" spans="1:8" ht="15.75">
      <c r="A1221" s="547"/>
      <c r="B1221" s="507"/>
      <c r="C1221" s="327" t="s">
        <v>70</v>
      </c>
      <c r="D1221" s="341">
        <v>0</v>
      </c>
      <c r="E1221" s="341">
        <v>0</v>
      </c>
      <c r="F1221" s="175">
        <v>0</v>
      </c>
      <c r="G1221" s="341">
        <v>0</v>
      </c>
      <c r="H1221" s="175"/>
    </row>
    <row r="1222" spans="1:8" ht="15.75">
      <c r="A1222" s="548" t="s">
        <v>1140</v>
      </c>
      <c r="B1222" s="504" t="s">
        <v>1550</v>
      </c>
      <c r="C1222" s="391" t="s">
        <v>181</v>
      </c>
      <c r="D1222" s="379">
        <f>D1227+D1232+D1237+D1242+D1247+D1252+D1257</f>
        <v>13796</v>
      </c>
      <c r="E1222" s="351">
        <v>100</v>
      </c>
      <c r="F1222" s="372">
        <f>F1227+F1232+F1237+F1242+F1247+F1252+F1257</f>
        <v>8428.640000000001</v>
      </c>
      <c r="G1222" s="351">
        <v>100</v>
      </c>
      <c r="H1222" s="351">
        <f>(F1222/D1222*100)-100</f>
        <v>-38.905189910118864</v>
      </c>
    </row>
    <row r="1223" spans="1:8" ht="15.75">
      <c r="A1223" s="549"/>
      <c r="B1223" s="505"/>
      <c r="C1223" s="392" t="s">
        <v>67</v>
      </c>
      <c r="D1223" s="379">
        <f>D1228+D1233+D1238+D1243+D1248+D1253+D1258</f>
        <v>13796</v>
      </c>
      <c r="E1223" s="351">
        <v>100</v>
      </c>
      <c r="F1223" s="372">
        <f>F1228+F1233+F1238+F1243+F1248+F1253+F1258</f>
        <v>8428.640000000001</v>
      </c>
      <c r="G1223" s="351">
        <v>100</v>
      </c>
      <c r="H1223" s="351">
        <f>(F1223/D1223*100)-100</f>
        <v>-38.905189910118864</v>
      </c>
    </row>
    <row r="1224" spans="1:8" ht="15.75">
      <c r="A1224" s="549"/>
      <c r="B1224" s="505"/>
      <c r="C1224" s="392" t="s">
        <v>21</v>
      </c>
      <c r="D1224" s="379">
        <v>0</v>
      </c>
      <c r="E1224" s="379">
        <v>0</v>
      </c>
      <c r="F1224" s="379">
        <v>0</v>
      </c>
      <c r="G1224" s="379">
        <v>0</v>
      </c>
      <c r="H1224" s="372"/>
    </row>
    <row r="1225" spans="1:8" ht="15.75">
      <c r="A1225" s="549"/>
      <c r="B1225" s="505"/>
      <c r="C1225" s="392" t="s">
        <v>68</v>
      </c>
      <c r="D1225" s="379">
        <v>0</v>
      </c>
      <c r="E1225" s="379">
        <v>0</v>
      </c>
      <c r="F1225" s="379">
        <v>0</v>
      </c>
      <c r="G1225" s="379">
        <v>0</v>
      </c>
      <c r="H1225" s="372"/>
    </row>
    <row r="1226" spans="1:8" ht="15.75">
      <c r="A1226" s="550"/>
      <c r="B1226" s="505"/>
      <c r="C1226" s="392" t="s">
        <v>70</v>
      </c>
      <c r="D1226" s="379">
        <v>0</v>
      </c>
      <c r="E1226" s="379">
        <v>0</v>
      </c>
      <c r="F1226" s="379">
        <v>0</v>
      </c>
      <c r="G1226" s="379">
        <v>0</v>
      </c>
      <c r="H1226" s="372"/>
    </row>
    <row r="1227" spans="1:8" ht="15.75" customHeight="1">
      <c r="A1227" s="542" t="s">
        <v>175</v>
      </c>
      <c r="B1227" s="478" t="s">
        <v>1698</v>
      </c>
      <c r="C1227" s="90" t="s">
        <v>181</v>
      </c>
      <c r="D1227" s="352">
        <v>100</v>
      </c>
      <c r="E1227" s="149">
        <v>100</v>
      </c>
      <c r="F1227" s="353">
        <v>0</v>
      </c>
      <c r="G1227" s="149">
        <v>100</v>
      </c>
      <c r="H1227" s="351">
        <f>(F1227/D1227*100)-100</f>
        <v>-100</v>
      </c>
    </row>
    <row r="1228" spans="1:8" ht="15" customHeight="1">
      <c r="A1228" s="543"/>
      <c r="B1228" s="501"/>
      <c r="C1228" s="328" t="s">
        <v>67</v>
      </c>
      <c r="D1228" s="352">
        <v>100</v>
      </c>
      <c r="E1228" s="149">
        <v>100</v>
      </c>
      <c r="F1228" s="353">
        <v>0</v>
      </c>
      <c r="G1228" s="149">
        <v>100</v>
      </c>
      <c r="H1228" s="351">
        <f>(F1228/D1228*100)-100</f>
        <v>-100</v>
      </c>
    </row>
    <row r="1229" spans="1:8" ht="15" customHeight="1">
      <c r="A1229" s="543"/>
      <c r="B1229" s="501"/>
      <c r="C1229" s="328" t="s">
        <v>21</v>
      </c>
      <c r="D1229" s="352">
        <v>0</v>
      </c>
      <c r="E1229" s="352">
        <v>0</v>
      </c>
      <c r="F1229" s="352">
        <v>0</v>
      </c>
      <c r="G1229" s="352">
        <v>0</v>
      </c>
      <c r="H1229" s="372"/>
    </row>
    <row r="1230" spans="1:8" ht="15" customHeight="1">
      <c r="A1230" s="543"/>
      <c r="B1230" s="501"/>
      <c r="C1230" s="328" t="s">
        <v>68</v>
      </c>
      <c r="D1230" s="352">
        <v>0</v>
      </c>
      <c r="E1230" s="352">
        <v>0</v>
      </c>
      <c r="F1230" s="352">
        <v>0</v>
      </c>
      <c r="G1230" s="352">
        <v>0</v>
      </c>
      <c r="H1230" s="372"/>
    </row>
    <row r="1231" spans="1:8" ht="30" customHeight="1">
      <c r="A1231" s="544"/>
      <c r="B1231" s="501"/>
      <c r="C1231" s="328" t="s">
        <v>70</v>
      </c>
      <c r="D1231" s="352">
        <v>0</v>
      </c>
      <c r="E1231" s="352">
        <v>0</v>
      </c>
      <c r="F1231" s="352">
        <v>0</v>
      </c>
      <c r="G1231" s="352">
        <v>0</v>
      </c>
      <c r="H1231" s="372"/>
    </row>
    <row r="1232" spans="1:8" ht="15.75" customHeight="1">
      <c r="A1232" s="542" t="s">
        <v>179</v>
      </c>
      <c r="B1232" s="502" t="s">
        <v>1699</v>
      </c>
      <c r="C1232" s="90" t="s">
        <v>181</v>
      </c>
      <c r="D1232" s="331">
        <v>2057</v>
      </c>
      <c r="E1232" s="149">
        <v>100</v>
      </c>
      <c r="F1232" s="149">
        <v>1921.674</v>
      </c>
      <c r="G1232" s="149">
        <v>100</v>
      </c>
      <c r="H1232" s="351">
        <f>(F1232/D1232*100)-100</f>
        <v>-6.578804083616916</v>
      </c>
    </row>
    <row r="1233" spans="1:8" ht="15.75">
      <c r="A1233" s="543"/>
      <c r="B1233" s="501"/>
      <c r="C1233" s="328" t="s">
        <v>67</v>
      </c>
      <c r="D1233" s="331">
        <v>2057</v>
      </c>
      <c r="E1233" s="149">
        <v>100</v>
      </c>
      <c r="F1233" s="149">
        <v>1921.674</v>
      </c>
      <c r="G1233" s="149">
        <v>100</v>
      </c>
      <c r="H1233" s="351">
        <f>(F1233/D1233*100)-100</f>
        <v>-6.578804083616916</v>
      </c>
    </row>
    <row r="1234" spans="1:8" ht="15.75">
      <c r="A1234" s="543"/>
      <c r="B1234" s="501"/>
      <c r="C1234" s="328" t="s">
        <v>21</v>
      </c>
      <c r="D1234" s="352">
        <v>0</v>
      </c>
      <c r="E1234" s="352">
        <v>0</v>
      </c>
      <c r="F1234" s="352">
        <v>0</v>
      </c>
      <c r="G1234" s="352">
        <v>0</v>
      </c>
      <c r="H1234" s="372"/>
    </row>
    <row r="1235" spans="1:8" ht="15.75">
      <c r="A1235" s="543"/>
      <c r="B1235" s="501"/>
      <c r="C1235" s="328" t="s">
        <v>68</v>
      </c>
      <c r="D1235" s="352">
        <v>0</v>
      </c>
      <c r="E1235" s="352">
        <v>0</v>
      </c>
      <c r="F1235" s="352">
        <v>0</v>
      </c>
      <c r="G1235" s="352">
        <v>0</v>
      </c>
      <c r="H1235" s="372"/>
    </row>
    <row r="1236" spans="1:8" ht="15.75">
      <c r="A1236" s="544"/>
      <c r="B1236" s="501"/>
      <c r="C1236" s="328" t="s">
        <v>70</v>
      </c>
      <c r="D1236" s="352">
        <v>0</v>
      </c>
      <c r="E1236" s="352">
        <v>0</v>
      </c>
      <c r="F1236" s="352">
        <v>0</v>
      </c>
      <c r="G1236" s="352">
        <v>0</v>
      </c>
      <c r="H1236" s="372"/>
    </row>
    <row r="1237" spans="1:8" ht="15.75" customHeight="1">
      <c r="A1237" s="542" t="s">
        <v>250</v>
      </c>
      <c r="B1237" s="478" t="s">
        <v>1700</v>
      </c>
      <c r="C1237" s="90" t="s">
        <v>181</v>
      </c>
      <c r="D1237" s="149">
        <v>2578</v>
      </c>
      <c r="E1237" s="149">
        <v>100</v>
      </c>
      <c r="F1237" s="149">
        <v>1063.756</v>
      </c>
      <c r="G1237" s="149">
        <v>100</v>
      </c>
      <c r="H1237" s="351">
        <f>(F1237/D1237*100)-100</f>
        <v>-58.73716058960434</v>
      </c>
    </row>
    <row r="1238" spans="1:8" ht="15.75">
      <c r="A1238" s="543"/>
      <c r="B1238" s="501"/>
      <c r="C1238" s="328" t="s">
        <v>67</v>
      </c>
      <c r="D1238" s="149">
        <v>2578</v>
      </c>
      <c r="E1238" s="149">
        <v>100</v>
      </c>
      <c r="F1238" s="149">
        <v>1063.756</v>
      </c>
      <c r="G1238" s="149">
        <v>100</v>
      </c>
      <c r="H1238" s="351">
        <f>(F1238/D1238*100)-100</f>
        <v>-58.73716058960434</v>
      </c>
    </row>
    <row r="1239" spans="1:8" ht="15.75">
      <c r="A1239" s="543"/>
      <c r="B1239" s="501"/>
      <c r="C1239" s="328" t="s">
        <v>21</v>
      </c>
      <c r="D1239" s="352">
        <v>0</v>
      </c>
      <c r="E1239" s="352">
        <v>0</v>
      </c>
      <c r="F1239" s="352">
        <v>0</v>
      </c>
      <c r="G1239" s="352">
        <v>0</v>
      </c>
      <c r="H1239" s="372"/>
    </row>
    <row r="1240" spans="1:8" ht="15.75">
      <c r="A1240" s="543"/>
      <c r="B1240" s="501"/>
      <c r="C1240" s="328" t="s">
        <v>68</v>
      </c>
      <c r="D1240" s="352">
        <v>0</v>
      </c>
      <c r="E1240" s="352">
        <v>0</v>
      </c>
      <c r="F1240" s="352">
        <v>0</v>
      </c>
      <c r="G1240" s="352">
        <v>0</v>
      </c>
      <c r="H1240" s="372"/>
    </row>
    <row r="1241" spans="1:8" ht="31.5">
      <c r="A1241" s="544"/>
      <c r="B1241" s="501"/>
      <c r="C1241" s="328" t="s">
        <v>660</v>
      </c>
      <c r="D1241" s="352">
        <v>0</v>
      </c>
      <c r="E1241" s="352">
        <v>0</v>
      </c>
      <c r="F1241" s="352">
        <v>0</v>
      </c>
      <c r="G1241" s="352">
        <v>0</v>
      </c>
      <c r="H1241" s="372"/>
    </row>
    <row r="1242" spans="1:8" ht="21" customHeight="1">
      <c r="A1242" s="542" t="s">
        <v>240</v>
      </c>
      <c r="B1242" s="478" t="s">
        <v>1701</v>
      </c>
      <c r="C1242" s="90" t="s">
        <v>181</v>
      </c>
      <c r="D1242" s="149">
        <v>7593</v>
      </c>
      <c r="E1242" s="149">
        <v>100</v>
      </c>
      <c r="F1242" s="149">
        <v>5129.884</v>
      </c>
      <c r="G1242" s="149">
        <v>100</v>
      </c>
      <c r="H1242" s="351">
        <f>(F1242/D1242*100)-100</f>
        <v>-32.439299354668776</v>
      </c>
    </row>
    <row r="1243" spans="1:8" ht="24.75" customHeight="1">
      <c r="A1243" s="543"/>
      <c r="B1243" s="501"/>
      <c r="C1243" s="328" t="s">
        <v>67</v>
      </c>
      <c r="D1243" s="149">
        <v>7593</v>
      </c>
      <c r="E1243" s="149">
        <v>100</v>
      </c>
      <c r="F1243" s="149">
        <v>5129.884</v>
      </c>
      <c r="G1243" s="149">
        <v>100</v>
      </c>
      <c r="H1243" s="351">
        <f>(F1243/D1243*100)-100</f>
        <v>-32.439299354668776</v>
      </c>
    </row>
    <row r="1244" spans="1:8" ht="21" customHeight="1">
      <c r="A1244" s="543"/>
      <c r="B1244" s="501"/>
      <c r="C1244" s="328" t="s">
        <v>21</v>
      </c>
      <c r="D1244" s="352">
        <v>0</v>
      </c>
      <c r="E1244" s="352">
        <v>0</v>
      </c>
      <c r="F1244" s="352">
        <v>0</v>
      </c>
      <c r="G1244" s="352">
        <v>0</v>
      </c>
      <c r="H1244" s="372"/>
    </row>
    <row r="1245" spans="1:8" ht="21.75" customHeight="1">
      <c r="A1245" s="543"/>
      <c r="B1245" s="501"/>
      <c r="C1245" s="328" t="s">
        <v>68</v>
      </c>
      <c r="D1245" s="352">
        <v>0</v>
      </c>
      <c r="E1245" s="352">
        <v>0</v>
      </c>
      <c r="F1245" s="352">
        <v>0</v>
      </c>
      <c r="G1245" s="352">
        <v>0</v>
      </c>
      <c r="H1245" s="372"/>
    </row>
    <row r="1246" spans="1:8" ht="24.75" customHeight="1">
      <c r="A1246" s="544"/>
      <c r="B1246" s="501"/>
      <c r="C1246" s="328" t="s">
        <v>70</v>
      </c>
      <c r="D1246" s="352">
        <v>0</v>
      </c>
      <c r="E1246" s="352">
        <v>0</v>
      </c>
      <c r="F1246" s="352">
        <v>0</v>
      </c>
      <c r="G1246" s="352">
        <v>0</v>
      </c>
      <c r="H1246" s="372"/>
    </row>
    <row r="1247" spans="1:8" ht="15.75" customHeight="1">
      <c r="A1247" s="542" t="s">
        <v>251</v>
      </c>
      <c r="B1247" s="478" t="s">
        <v>1702</v>
      </c>
      <c r="C1247" s="90" t="s">
        <v>181</v>
      </c>
      <c r="D1247" s="353">
        <v>114</v>
      </c>
      <c r="E1247" s="149">
        <v>100</v>
      </c>
      <c r="F1247" s="353">
        <v>45</v>
      </c>
      <c r="G1247" s="149">
        <v>100</v>
      </c>
      <c r="H1247" s="351">
        <f>(F1247/D1247*100)-100</f>
        <v>-60.526315789473685</v>
      </c>
    </row>
    <row r="1248" spans="1:8" ht="15.75">
      <c r="A1248" s="543"/>
      <c r="B1248" s="501"/>
      <c r="C1248" s="328" t="s">
        <v>67</v>
      </c>
      <c r="D1248" s="353">
        <v>114</v>
      </c>
      <c r="E1248" s="149">
        <v>100</v>
      </c>
      <c r="F1248" s="353">
        <v>45</v>
      </c>
      <c r="G1248" s="149">
        <v>100</v>
      </c>
      <c r="H1248" s="351">
        <f>(F1248/D1248*100)-100</f>
        <v>-60.526315789473685</v>
      </c>
    </row>
    <row r="1249" spans="1:8" ht="15.75">
      <c r="A1249" s="543"/>
      <c r="B1249" s="501"/>
      <c r="C1249" s="328" t="s">
        <v>21</v>
      </c>
      <c r="D1249" s="353">
        <v>0</v>
      </c>
      <c r="E1249" s="353">
        <v>0</v>
      </c>
      <c r="F1249" s="353">
        <v>0</v>
      </c>
      <c r="G1249" s="353">
        <v>0</v>
      </c>
      <c r="H1249" s="372"/>
    </row>
    <row r="1250" spans="1:8" ht="15.75">
      <c r="A1250" s="543"/>
      <c r="B1250" s="501"/>
      <c r="C1250" s="328" t="s">
        <v>68</v>
      </c>
      <c r="D1250" s="353">
        <v>0</v>
      </c>
      <c r="E1250" s="353">
        <v>0</v>
      </c>
      <c r="F1250" s="353">
        <v>0</v>
      </c>
      <c r="G1250" s="353">
        <v>0</v>
      </c>
      <c r="H1250" s="372"/>
    </row>
    <row r="1251" spans="1:8" ht="15.75">
      <c r="A1251" s="544"/>
      <c r="B1251" s="501"/>
      <c r="C1251" s="328" t="s">
        <v>70</v>
      </c>
      <c r="D1251" s="353">
        <v>0</v>
      </c>
      <c r="E1251" s="353">
        <v>0</v>
      </c>
      <c r="F1251" s="353">
        <v>0</v>
      </c>
      <c r="G1251" s="353">
        <v>0</v>
      </c>
      <c r="H1251" s="372"/>
    </row>
    <row r="1252" spans="1:8" ht="15.75">
      <c r="A1252" s="542" t="s">
        <v>239</v>
      </c>
      <c r="B1252" s="502" t="s">
        <v>1703</v>
      </c>
      <c r="C1252" s="90" t="s">
        <v>181</v>
      </c>
      <c r="D1252" s="149">
        <v>1324</v>
      </c>
      <c r="E1252" s="149">
        <v>100</v>
      </c>
      <c r="F1252" s="149">
        <v>261.486</v>
      </c>
      <c r="G1252" s="149">
        <v>100</v>
      </c>
      <c r="H1252" s="351">
        <f>(F1252/D1252*100)-100</f>
        <v>-80.25030211480363</v>
      </c>
    </row>
    <row r="1253" spans="1:8" ht="15.75">
      <c r="A1253" s="543"/>
      <c r="B1253" s="501"/>
      <c r="C1253" s="328" t="s">
        <v>67</v>
      </c>
      <c r="D1253" s="149">
        <v>1324</v>
      </c>
      <c r="E1253" s="149">
        <v>100</v>
      </c>
      <c r="F1253" s="149">
        <v>261.486</v>
      </c>
      <c r="G1253" s="149">
        <v>100</v>
      </c>
      <c r="H1253" s="351">
        <f>(F1253/D1253*100)-100</f>
        <v>-80.25030211480363</v>
      </c>
    </row>
    <row r="1254" spans="1:8" ht="15.75">
      <c r="A1254" s="543"/>
      <c r="B1254" s="501"/>
      <c r="C1254" s="328" t="s">
        <v>21</v>
      </c>
      <c r="D1254" s="352">
        <v>0</v>
      </c>
      <c r="E1254" s="352">
        <v>0</v>
      </c>
      <c r="F1254" s="352">
        <v>0</v>
      </c>
      <c r="G1254" s="352">
        <v>0</v>
      </c>
      <c r="H1254" s="372"/>
    </row>
    <row r="1255" spans="1:8" ht="15.75">
      <c r="A1255" s="543"/>
      <c r="B1255" s="501"/>
      <c r="C1255" s="328" t="s">
        <v>68</v>
      </c>
      <c r="D1255" s="352">
        <v>0</v>
      </c>
      <c r="E1255" s="352">
        <v>0</v>
      </c>
      <c r="F1255" s="352">
        <v>0</v>
      </c>
      <c r="G1255" s="352">
        <v>0</v>
      </c>
      <c r="H1255" s="372"/>
    </row>
    <row r="1256" spans="1:8" ht="15.75">
      <c r="A1256" s="544"/>
      <c r="B1256" s="501"/>
      <c r="C1256" s="328" t="s">
        <v>70</v>
      </c>
      <c r="D1256" s="352">
        <v>0</v>
      </c>
      <c r="E1256" s="352">
        <v>0</v>
      </c>
      <c r="F1256" s="352">
        <v>0</v>
      </c>
      <c r="G1256" s="352">
        <v>0</v>
      </c>
      <c r="H1256" s="372"/>
    </row>
    <row r="1257" spans="1:8" ht="15.75" customHeight="1">
      <c r="A1257" s="542" t="s">
        <v>1142</v>
      </c>
      <c r="B1257" s="478" t="s">
        <v>1704</v>
      </c>
      <c r="C1257" s="90" t="s">
        <v>181</v>
      </c>
      <c r="D1257" s="353">
        <v>30</v>
      </c>
      <c r="E1257" s="149">
        <v>100</v>
      </c>
      <c r="F1257" s="353">
        <v>6.84</v>
      </c>
      <c r="G1257" s="149">
        <v>100</v>
      </c>
      <c r="H1257" s="351">
        <f>(F1257/D1257*100)-100</f>
        <v>-77.2</v>
      </c>
    </row>
    <row r="1258" spans="1:8" ht="15.75">
      <c r="A1258" s="543"/>
      <c r="B1258" s="501"/>
      <c r="C1258" s="328" t="s">
        <v>67</v>
      </c>
      <c r="D1258" s="353">
        <v>30</v>
      </c>
      <c r="E1258" s="149">
        <v>100</v>
      </c>
      <c r="F1258" s="353">
        <v>6.84</v>
      </c>
      <c r="G1258" s="149">
        <v>100</v>
      </c>
      <c r="H1258" s="351">
        <f>(F1258/D1258*100)-100</f>
        <v>-77.2</v>
      </c>
    </row>
    <row r="1259" spans="1:8" ht="15.75">
      <c r="A1259" s="543"/>
      <c r="B1259" s="501"/>
      <c r="C1259" s="328" t="s">
        <v>21</v>
      </c>
      <c r="D1259" s="352">
        <v>0</v>
      </c>
      <c r="E1259" s="352">
        <v>0</v>
      </c>
      <c r="F1259" s="352">
        <v>0</v>
      </c>
      <c r="G1259" s="352">
        <v>0</v>
      </c>
      <c r="H1259" s="372"/>
    </row>
    <row r="1260" spans="1:8" ht="15.75">
      <c r="A1260" s="543"/>
      <c r="B1260" s="501"/>
      <c r="C1260" s="328" t="s">
        <v>68</v>
      </c>
      <c r="D1260" s="352">
        <v>0</v>
      </c>
      <c r="E1260" s="352">
        <v>0</v>
      </c>
      <c r="F1260" s="352">
        <v>0</v>
      </c>
      <c r="G1260" s="352">
        <v>0</v>
      </c>
      <c r="H1260" s="372"/>
    </row>
    <row r="1261" spans="1:8" ht="15.75">
      <c r="A1261" s="544"/>
      <c r="B1261" s="501"/>
      <c r="C1261" s="328" t="s">
        <v>70</v>
      </c>
      <c r="D1261" s="352">
        <v>0</v>
      </c>
      <c r="E1261" s="352">
        <v>0</v>
      </c>
      <c r="F1261" s="352">
        <v>0</v>
      </c>
      <c r="G1261" s="352">
        <v>0</v>
      </c>
      <c r="H1261" s="372"/>
    </row>
    <row r="1262" spans="1:8" ht="15.75" customHeight="1">
      <c r="A1262" s="548" t="s">
        <v>1141</v>
      </c>
      <c r="B1262" s="504" t="s">
        <v>1551</v>
      </c>
      <c r="C1262" s="391" t="s">
        <v>181</v>
      </c>
      <c r="D1262" s="379">
        <f>D1267+D1272</f>
        <v>1650</v>
      </c>
      <c r="E1262" s="351">
        <v>100</v>
      </c>
      <c r="F1262" s="379">
        <f>F1267+F1272</f>
        <v>640.2</v>
      </c>
      <c r="G1262" s="351">
        <v>100</v>
      </c>
      <c r="H1262" s="351">
        <f>(F1262/D1262*100)-100</f>
        <v>-61.199999999999996</v>
      </c>
    </row>
    <row r="1263" spans="1:8" ht="15.75">
      <c r="A1263" s="549"/>
      <c r="B1263" s="505"/>
      <c r="C1263" s="392" t="s">
        <v>67</v>
      </c>
      <c r="D1263" s="379">
        <f>D1268+D1273</f>
        <v>1650</v>
      </c>
      <c r="E1263" s="351">
        <v>100</v>
      </c>
      <c r="F1263" s="379">
        <f>F1268+F1273</f>
        <v>640.2</v>
      </c>
      <c r="G1263" s="351">
        <v>100</v>
      </c>
      <c r="H1263" s="351">
        <f>(F1263/D1263*100)-100</f>
        <v>-61.199999999999996</v>
      </c>
    </row>
    <row r="1264" spans="1:8" ht="15.75">
      <c r="A1264" s="549"/>
      <c r="B1264" s="505"/>
      <c r="C1264" s="392" t="s">
        <v>21</v>
      </c>
      <c r="D1264" s="379">
        <v>0</v>
      </c>
      <c r="E1264" s="379">
        <v>0</v>
      </c>
      <c r="F1264" s="379">
        <v>0</v>
      </c>
      <c r="G1264" s="379">
        <v>0</v>
      </c>
      <c r="H1264" s="372"/>
    </row>
    <row r="1265" spans="1:8" ht="15.75">
      <c r="A1265" s="549"/>
      <c r="B1265" s="505"/>
      <c r="C1265" s="392" t="s">
        <v>68</v>
      </c>
      <c r="D1265" s="379">
        <v>0</v>
      </c>
      <c r="E1265" s="379">
        <v>0</v>
      </c>
      <c r="F1265" s="379">
        <v>0</v>
      </c>
      <c r="G1265" s="379">
        <v>0</v>
      </c>
      <c r="H1265" s="372"/>
    </row>
    <row r="1266" spans="1:8" ht="15.75">
      <c r="A1266" s="550"/>
      <c r="B1266" s="505"/>
      <c r="C1266" s="392" t="s">
        <v>70</v>
      </c>
      <c r="D1266" s="379">
        <v>0</v>
      </c>
      <c r="E1266" s="379">
        <v>0</v>
      </c>
      <c r="F1266" s="379">
        <v>0</v>
      </c>
      <c r="G1266" s="379">
        <v>0</v>
      </c>
      <c r="H1266" s="372"/>
    </row>
    <row r="1267" spans="1:8" ht="15.75">
      <c r="A1267" s="542" t="s">
        <v>175</v>
      </c>
      <c r="B1267" s="478" t="s">
        <v>1705</v>
      </c>
      <c r="C1267" s="90" t="s">
        <v>181</v>
      </c>
      <c r="D1267" s="352">
        <v>1084</v>
      </c>
      <c r="E1267" s="149">
        <v>100</v>
      </c>
      <c r="F1267" s="353">
        <v>410.2</v>
      </c>
      <c r="G1267" s="149">
        <v>100</v>
      </c>
      <c r="H1267" s="351">
        <f>(F1267/D1267*100)-100</f>
        <v>-62.15867158671587</v>
      </c>
    </row>
    <row r="1268" spans="1:8" ht="15.75">
      <c r="A1268" s="543"/>
      <c r="B1268" s="501"/>
      <c r="C1268" s="328" t="s">
        <v>67</v>
      </c>
      <c r="D1268" s="352">
        <v>1084</v>
      </c>
      <c r="E1268" s="149">
        <v>100</v>
      </c>
      <c r="F1268" s="353">
        <v>410.2</v>
      </c>
      <c r="G1268" s="149">
        <v>100</v>
      </c>
      <c r="H1268" s="351">
        <f>(F1268/D1268*100)-100</f>
        <v>-62.15867158671587</v>
      </c>
    </row>
    <row r="1269" spans="1:8" ht="15.75">
      <c r="A1269" s="543"/>
      <c r="B1269" s="501"/>
      <c r="C1269" s="328" t="s">
        <v>21</v>
      </c>
      <c r="D1269" s="352">
        <v>0</v>
      </c>
      <c r="E1269" s="352">
        <v>0</v>
      </c>
      <c r="F1269" s="352">
        <v>0</v>
      </c>
      <c r="G1269" s="352">
        <v>0</v>
      </c>
      <c r="H1269" s="372"/>
    </row>
    <row r="1270" spans="1:8" ht="15.75">
      <c r="A1270" s="543"/>
      <c r="B1270" s="501"/>
      <c r="C1270" s="328" t="s">
        <v>68</v>
      </c>
      <c r="D1270" s="352">
        <v>0</v>
      </c>
      <c r="E1270" s="352">
        <v>0</v>
      </c>
      <c r="F1270" s="352">
        <v>0</v>
      </c>
      <c r="G1270" s="352">
        <v>0</v>
      </c>
      <c r="H1270" s="372"/>
    </row>
    <row r="1271" spans="1:8" ht="15.75">
      <c r="A1271" s="544"/>
      <c r="B1271" s="501"/>
      <c r="C1271" s="328" t="s">
        <v>70</v>
      </c>
      <c r="D1271" s="352">
        <v>0</v>
      </c>
      <c r="E1271" s="352">
        <v>0</v>
      </c>
      <c r="F1271" s="352">
        <v>0</v>
      </c>
      <c r="G1271" s="352">
        <v>0</v>
      </c>
      <c r="H1271" s="372"/>
    </row>
    <row r="1272" spans="1:8" ht="15.75">
      <c r="A1272" s="542" t="s">
        <v>179</v>
      </c>
      <c r="B1272" s="478" t="s">
        <v>1706</v>
      </c>
      <c r="C1272" s="90" t="s">
        <v>181</v>
      </c>
      <c r="D1272" s="331">
        <v>566</v>
      </c>
      <c r="E1272" s="149">
        <v>100</v>
      </c>
      <c r="F1272" s="149">
        <v>230</v>
      </c>
      <c r="G1272" s="149">
        <v>100</v>
      </c>
      <c r="H1272" s="351">
        <f>(F1272/D1272*100)-100</f>
        <v>-59.36395759717315</v>
      </c>
    </row>
    <row r="1273" spans="1:8" ht="15.75">
      <c r="A1273" s="543"/>
      <c r="B1273" s="501"/>
      <c r="C1273" s="328" t="s">
        <v>67</v>
      </c>
      <c r="D1273" s="331">
        <v>566</v>
      </c>
      <c r="E1273" s="149">
        <v>100</v>
      </c>
      <c r="F1273" s="149">
        <v>230</v>
      </c>
      <c r="G1273" s="149">
        <v>100</v>
      </c>
      <c r="H1273" s="351">
        <f>(F1273/D1273*100)-100</f>
        <v>-59.36395759717315</v>
      </c>
    </row>
    <row r="1274" spans="1:8" ht="15.75">
      <c r="A1274" s="543"/>
      <c r="B1274" s="501"/>
      <c r="C1274" s="328" t="s">
        <v>21</v>
      </c>
      <c r="D1274" s="352">
        <v>0</v>
      </c>
      <c r="E1274" s="352">
        <v>0</v>
      </c>
      <c r="F1274" s="352">
        <v>0</v>
      </c>
      <c r="G1274" s="352">
        <v>0</v>
      </c>
      <c r="H1274" s="372"/>
    </row>
    <row r="1275" spans="1:8" ht="15.75">
      <c r="A1275" s="543"/>
      <c r="B1275" s="501"/>
      <c r="C1275" s="328" t="s">
        <v>68</v>
      </c>
      <c r="D1275" s="352">
        <v>0</v>
      </c>
      <c r="E1275" s="352">
        <v>0</v>
      </c>
      <c r="F1275" s="352">
        <v>0</v>
      </c>
      <c r="G1275" s="352">
        <v>0</v>
      </c>
      <c r="H1275" s="372"/>
    </row>
    <row r="1276" spans="1:8" ht="15.75">
      <c r="A1276" s="544"/>
      <c r="B1276" s="501"/>
      <c r="C1276" s="328" t="s">
        <v>70</v>
      </c>
      <c r="D1276" s="352">
        <v>0</v>
      </c>
      <c r="E1276" s="352">
        <v>0</v>
      </c>
      <c r="F1276" s="352">
        <v>0</v>
      </c>
      <c r="G1276" s="352">
        <v>0</v>
      </c>
      <c r="H1276" s="372"/>
    </row>
    <row r="1277" spans="1:8" ht="15.75">
      <c r="A1277" s="503">
        <v>13</v>
      </c>
      <c r="B1277" s="497" t="s">
        <v>1552</v>
      </c>
      <c r="C1277" s="176" t="s">
        <v>618</v>
      </c>
      <c r="D1277" s="355">
        <v>67435.6</v>
      </c>
      <c r="E1277" s="355">
        <v>100</v>
      </c>
      <c r="F1277" s="355">
        <v>66534.9</v>
      </c>
      <c r="G1277" s="355">
        <v>100</v>
      </c>
      <c r="H1277" s="355">
        <v>-1.3356446743263461</v>
      </c>
    </row>
    <row r="1278" spans="1:8" ht="15.75">
      <c r="A1278" s="503"/>
      <c r="B1278" s="497"/>
      <c r="C1278" s="176" t="s">
        <v>67</v>
      </c>
      <c r="D1278" s="355">
        <v>65969.5</v>
      </c>
      <c r="E1278" s="355">
        <v>97.82592577214409</v>
      </c>
      <c r="F1278" s="355">
        <v>65068.79999999999</v>
      </c>
      <c r="G1278" s="355">
        <v>97.79649477191668</v>
      </c>
      <c r="H1278" s="355">
        <v>-1.3653279166887842</v>
      </c>
    </row>
    <row r="1279" spans="1:8" ht="15.75">
      <c r="A1279" s="503"/>
      <c r="B1279" s="497"/>
      <c r="C1279" s="176" t="s">
        <v>21</v>
      </c>
      <c r="D1279" s="355">
        <v>844</v>
      </c>
      <c r="E1279" s="355">
        <v>1.2515644555694616</v>
      </c>
      <c r="F1279" s="355">
        <v>844</v>
      </c>
      <c r="G1279" s="355">
        <v>1.268507204489674</v>
      </c>
      <c r="H1279" s="355">
        <v>0</v>
      </c>
    </row>
    <row r="1280" spans="1:8" ht="15.75">
      <c r="A1280" s="503"/>
      <c r="B1280" s="497"/>
      <c r="C1280" s="176" t="s">
        <v>68</v>
      </c>
      <c r="D1280" s="355">
        <v>622.1</v>
      </c>
      <c r="E1280" s="355">
        <v>0.922509772286448</v>
      </c>
      <c r="F1280" s="355">
        <v>622.1</v>
      </c>
      <c r="G1280" s="355">
        <v>0.9349980235936328</v>
      </c>
      <c r="H1280" s="355">
        <v>0</v>
      </c>
    </row>
    <row r="1281" spans="1:8" ht="15.75">
      <c r="A1281" s="503"/>
      <c r="B1281" s="497"/>
      <c r="C1281" s="176" t="s">
        <v>70</v>
      </c>
      <c r="D1281" s="355">
        <v>0</v>
      </c>
      <c r="E1281" s="355">
        <v>0</v>
      </c>
      <c r="F1281" s="355">
        <v>0</v>
      </c>
      <c r="G1281" s="355">
        <v>0</v>
      </c>
      <c r="H1281" s="355"/>
    </row>
    <row r="1282" spans="1:8" ht="15" customHeight="1">
      <c r="A1282" s="421" t="s">
        <v>1143</v>
      </c>
      <c r="B1282" s="500" t="s">
        <v>183</v>
      </c>
      <c r="C1282" s="141" t="s">
        <v>618</v>
      </c>
      <c r="D1282" s="356">
        <v>47484.7</v>
      </c>
      <c r="E1282" s="356">
        <v>100.00000000000001</v>
      </c>
      <c r="F1282" s="356">
        <v>46649.899999999994</v>
      </c>
      <c r="G1282" s="356">
        <v>100</v>
      </c>
      <c r="H1282" s="356">
        <v>-1.7580399581338924</v>
      </c>
    </row>
    <row r="1283" spans="1:8" ht="15.75">
      <c r="A1283" s="421"/>
      <c r="B1283" s="500"/>
      <c r="C1283" s="141" t="s">
        <v>67</v>
      </c>
      <c r="D1283" s="356">
        <v>46018.6</v>
      </c>
      <c r="E1283" s="356">
        <v>96.9124791775035</v>
      </c>
      <c r="F1283" s="356">
        <v>45183.799999999996</v>
      </c>
      <c r="G1283" s="356">
        <v>96.8572279897706</v>
      </c>
      <c r="H1283" s="356">
        <v>-1.8140491018848905</v>
      </c>
    </row>
    <row r="1284" spans="1:8" ht="15.75">
      <c r="A1284" s="421"/>
      <c r="B1284" s="500"/>
      <c r="C1284" s="141" t="s">
        <v>21</v>
      </c>
      <c r="D1284" s="356">
        <v>844</v>
      </c>
      <c r="E1284" s="356">
        <v>1.777414619867031</v>
      </c>
      <c r="F1284" s="356">
        <v>844</v>
      </c>
      <c r="G1284" s="356">
        <v>1.8092214559945468</v>
      </c>
      <c r="H1284" s="356">
        <v>0</v>
      </c>
    </row>
    <row r="1285" spans="1:8" ht="15.75">
      <c r="A1285" s="421"/>
      <c r="B1285" s="500"/>
      <c r="C1285" s="141" t="s">
        <v>68</v>
      </c>
      <c r="D1285" s="356">
        <v>622.1</v>
      </c>
      <c r="E1285" s="356">
        <v>1.3101062026294785</v>
      </c>
      <c r="F1285" s="356">
        <v>622.1</v>
      </c>
      <c r="G1285" s="356">
        <v>1.3335505542348431</v>
      </c>
      <c r="H1285" s="356">
        <v>0</v>
      </c>
    </row>
    <row r="1286" spans="1:8" ht="15.75">
      <c r="A1286" s="421"/>
      <c r="B1286" s="500"/>
      <c r="C1286" s="141" t="s">
        <v>70</v>
      </c>
      <c r="D1286" s="356">
        <v>0</v>
      </c>
      <c r="E1286" s="356">
        <v>0</v>
      </c>
      <c r="F1286" s="356">
        <v>0</v>
      </c>
      <c r="G1286" s="356">
        <v>0</v>
      </c>
      <c r="H1286" s="356"/>
    </row>
    <row r="1287" spans="1:8" ht="15.75">
      <c r="A1287" s="421">
        <v>1</v>
      </c>
      <c r="B1287" s="416" t="s">
        <v>184</v>
      </c>
      <c r="C1287" s="8" t="s">
        <v>618</v>
      </c>
      <c r="D1287" s="353">
        <v>2081.9</v>
      </c>
      <c r="E1287" s="353">
        <v>100</v>
      </c>
      <c r="F1287" s="353">
        <v>2017.7</v>
      </c>
      <c r="G1287" s="353">
        <v>100</v>
      </c>
      <c r="H1287" s="356">
        <v>-3.083721600461118</v>
      </c>
    </row>
    <row r="1288" spans="1:8" ht="15.75">
      <c r="A1288" s="421"/>
      <c r="B1288" s="416"/>
      <c r="C1288" s="8" t="s">
        <v>67</v>
      </c>
      <c r="D1288" s="329">
        <v>2081.9</v>
      </c>
      <c r="E1288" s="329">
        <v>100</v>
      </c>
      <c r="F1288" s="329">
        <v>2017.7</v>
      </c>
      <c r="G1288" s="329">
        <v>100</v>
      </c>
      <c r="H1288" s="356">
        <v>-3.083721600461118</v>
      </c>
    </row>
    <row r="1289" spans="1:8" ht="15.75">
      <c r="A1289" s="421"/>
      <c r="B1289" s="416"/>
      <c r="C1289" s="8" t="s">
        <v>21</v>
      </c>
      <c r="D1289" s="347">
        <v>0</v>
      </c>
      <c r="E1289" s="347">
        <v>0</v>
      </c>
      <c r="F1289" s="347">
        <v>0</v>
      </c>
      <c r="G1289" s="347">
        <v>0</v>
      </c>
      <c r="H1289" s="356"/>
    </row>
    <row r="1290" spans="1:8" ht="15.75">
      <c r="A1290" s="421"/>
      <c r="B1290" s="416"/>
      <c r="C1290" s="8" t="s">
        <v>68</v>
      </c>
      <c r="D1290" s="347">
        <v>0</v>
      </c>
      <c r="E1290" s="347">
        <v>0</v>
      </c>
      <c r="F1290" s="347">
        <v>0</v>
      </c>
      <c r="G1290" s="347">
        <v>0</v>
      </c>
      <c r="H1290" s="356"/>
    </row>
    <row r="1291" spans="1:8" ht="15.75">
      <c r="A1291" s="421"/>
      <c r="B1291" s="416"/>
      <c r="C1291" s="8" t="s">
        <v>70</v>
      </c>
      <c r="D1291" s="347">
        <v>0</v>
      </c>
      <c r="E1291" s="347">
        <v>0</v>
      </c>
      <c r="F1291" s="347">
        <v>0</v>
      </c>
      <c r="G1291" s="347">
        <v>0</v>
      </c>
      <c r="H1291" s="356"/>
    </row>
    <row r="1292" spans="1:8" ht="15.75">
      <c r="A1292" s="421">
        <v>2</v>
      </c>
      <c r="B1292" s="478" t="s">
        <v>1604</v>
      </c>
      <c r="C1292" s="8" t="s">
        <v>618</v>
      </c>
      <c r="D1292" s="353">
        <v>43936.7</v>
      </c>
      <c r="E1292" s="353">
        <v>100</v>
      </c>
      <c r="F1292" s="353">
        <v>43166.1</v>
      </c>
      <c r="G1292" s="353">
        <v>100</v>
      </c>
      <c r="H1292" s="356">
        <v>-1.7538868417518785</v>
      </c>
    </row>
    <row r="1293" spans="1:8" ht="15.75">
      <c r="A1293" s="421"/>
      <c r="B1293" s="478"/>
      <c r="C1293" s="8" t="s">
        <v>67</v>
      </c>
      <c r="D1293" s="329">
        <v>43936.7</v>
      </c>
      <c r="E1293" s="329">
        <v>100</v>
      </c>
      <c r="F1293" s="329">
        <v>43166.1</v>
      </c>
      <c r="G1293" s="329">
        <v>100</v>
      </c>
      <c r="H1293" s="356">
        <v>-1.7538868417518785</v>
      </c>
    </row>
    <row r="1294" spans="1:8" ht="15.75">
      <c r="A1294" s="421"/>
      <c r="B1294" s="478"/>
      <c r="C1294" s="8" t="s">
        <v>21</v>
      </c>
      <c r="D1294" s="347">
        <v>0</v>
      </c>
      <c r="E1294" s="347">
        <v>0</v>
      </c>
      <c r="F1294" s="347">
        <v>0</v>
      </c>
      <c r="G1294" s="347">
        <v>0</v>
      </c>
      <c r="H1294" s="356"/>
    </row>
    <row r="1295" spans="1:8" ht="15.75">
      <c r="A1295" s="421"/>
      <c r="B1295" s="478"/>
      <c r="C1295" s="8" t="s">
        <v>68</v>
      </c>
      <c r="D1295" s="347">
        <v>0</v>
      </c>
      <c r="E1295" s="347">
        <v>0</v>
      </c>
      <c r="F1295" s="347">
        <v>0</v>
      </c>
      <c r="G1295" s="347">
        <v>0</v>
      </c>
      <c r="H1295" s="356"/>
    </row>
    <row r="1296" spans="1:8" ht="15.75">
      <c r="A1296" s="421"/>
      <c r="B1296" s="478"/>
      <c r="C1296" s="8" t="s">
        <v>70</v>
      </c>
      <c r="D1296" s="347">
        <v>0</v>
      </c>
      <c r="E1296" s="347">
        <v>0</v>
      </c>
      <c r="F1296" s="347">
        <v>0</v>
      </c>
      <c r="G1296" s="347">
        <v>0</v>
      </c>
      <c r="H1296" s="356"/>
    </row>
    <row r="1297" spans="1:8" ht="15.75">
      <c r="A1297" s="421">
        <v>3</v>
      </c>
      <c r="B1297" s="416" t="s">
        <v>1707</v>
      </c>
      <c r="C1297" s="8" t="s">
        <v>618</v>
      </c>
      <c r="D1297" s="353">
        <v>0</v>
      </c>
      <c r="E1297" s="353">
        <v>0</v>
      </c>
      <c r="F1297" s="353">
        <v>0</v>
      </c>
      <c r="G1297" s="353">
        <v>0</v>
      </c>
      <c r="H1297" s="356"/>
    </row>
    <row r="1298" spans="1:8" ht="15.75">
      <c r="A1298" s="421"/>
      <c r="B1298" s="416"/>
      <c r="C1298" s="8" t="s">
        <v>67</v>
      </c>
      <c r="D1298" s="353">
        <v>0</v>
      </c>
      <c r="E1298" s="353">
        <v>0</v>
      </c>
      <c r="F1298" s="353">
        <v>0</v>
      </c>
      <c r="G1298" s="353">
        <v>0</v>
      </c>
      <c r="H1298" s="356"/>
    </row>
    <row r="1299" spans="1:8" ht="15.75">
      <c r="A1299" s="421"/>
      <c r="B1299" s="416"/>
      <c r="C1299" s="8" t="s">
        <v>21</v>
      </c>
      <c r="D1299" s="353">
        <v>0</v>
      </c>
      <c r="E1299" s="353">
        <v>0</v>
      </c>
      <c r="F1299" s="353">
        <v>0</v>
      </c>
      <c r="G1299" s="353">
        <v>0</v>
      </c>
      <c r="H1299" s="356"/>
    </row>
    <row r="1300" spans="1:8" ht="15.75">
      <c r="A1300" s="421"/>
      <c r="B1300" s="416"/>
      <c r="C1300" s="8" t="s">
        <v>68</v>
      </c>
      <c r="D1300" s="353">
        <v>0</v>
      </c>
      <c r="E1300" s="353">
        <v>0</v>
      </c>
      <c r="F1300" s="353">
        <v>0</v>
      </c>
      <c r="G1300" s="353">
        <v>0</v>
      </c>
      <c r="H1300" s="356"/>
    </row>
    <row r="1301" spans="1:8" ht="15.75">
      <c r="A1301" s="421"/>
      <c r="B1301" s="416"/>
      <c r="C1301" s="8" t="s">
        <v>70</v>
      </c>
      <c r="D1301" s="353">
        <v>0</v>
      </c>
      <c r="E1301" s="353">
        <v>0</v>
      </c>
      <c r="F1301" s="353">
        <v>0</v>
      </c>
      <c r="G1301" s="353">
        <v>0</v>
      </c>
      <c r="H1301" s="356"/>
    </row>
    <row r="1302" spans="1:8" ht="15.75" customHeight="1">
      <c r="A1302" s="498" t="s">
        <v>240</v>
      </c>
      <c r="B1302" s="416" t="s">
        <v>1708</v>
      </c>
      <c r="C1302" s="8" t="s">
        <v>618</v>
      </c>
      <c r="D1302" s="353">
        <v>844</v>
      </c>
      <c r="E1302" s="353">
        <v>100</v>
      </c>
      <c r="F1302" s="353">
        <v>844</v>
      </c>
      <c r="G1302" s="353">
        <v>100</v>
      </c>
      <c r="H1302" s="356">
        <v>0</v>
      </c>
    </row>
    <row r="1303" spans="1:8" ht="15.75">
      <c r="A1303" s="498"/>
      <c r="B1303" s="416"/>
      <c r="C1303" s="8" t="s">
        <v>67</v>
      </c>
      <c r="D1303" s="347">
        <v>0</v>
      </c>
      <c r="E1303" s="347">
        <v>0</v>
      </c>
      <c r="F1303" s="347">
        <v>0</v>
      </c>
      <c r="G1303" s="347">
        <v>0</v>
      </c>
      <c r="H1303" s="356"/>
    </row>
    <row r="1304" spans="1:8" ht="15.75">
      <c r="A1304" s="498"/>
      <c r="B1304" s="416"/>
      <c r="C1304" s="8" t="s">
        <v>21</v>
      </c>
      <c r="D1304" s="353">
        <v>844</v>
      </c>
      <c r="E1304" s="353">
        <v>100</v>
      </c>
      <c r="F1304" s="353">
        <v>844</v>
      </c>
      <c r="G1304" s="353">
        <v>100</v>
      </c>
      <c r="H1304" s="356">
        <v>0</v>
      </c>
    </row>
    <row r="1305" spans="1:8" ht="15.75">
      <c r="A1305" s="498"/>
      <c r="B1305" s="416"/>
      <c r="C1305" s="8" t="s">
        <v>68</v>
      </c>
      <c r="D1305" s="347">
        <v>0</v>
      </c>
      <c r="E1305" s="347">
        <v>0</v>
      </c>
      <c r="F1305" s="347">
        <v>0</v>
      </c>
      <c r="G1305" s="347">
        <v>0</v>
      </c>
      <c r="H1305" s="356"/>
    </row>
    <row r="1306" spans="1:8" ht="15.75">
      <c r="A1306" s="498"/>
      <c r="B1306" s="416"/>
      <c r="C1306" s="8" t="s">
        <v>70</v>
      </c>
      <c r="D1306" s="347">
        <v>0</v>
      </c>
      <c r="E1306" s="347">
        <v>0</v>
      </c>
      <c r="F1306" s="347">
        <v>0</v>
      </c>
      <c r="G1306" s="347">
        <v>0</v>
      </c>
      <c r="H1306" s="356"/>
    </row>
    <row r="1307" spans="1:8" ht="15.75" customHeight="1">
      <c r="A1307" s="498" t="s">
        <v>251</v>
      </c>
      <c r="B1307" s="416" t="s">
        <v>1709</v>
      </c>
      <c r="C1307" s="8" t="s">
        <v>618</v>
      </c>
      <c r="D1307" s="53">
        <v>564.2</v>
      </c>
      <c r="E1307" s="53">
        <v>100</v>
      </c>
      <c r="F1307" s="53">
        <v>564.2</v>
      </c>
      <c r="G1307" s="53">
        <v>100</v>
      </c>
      <c r="H1307" s="345">
        <v>0</v>
      </c>
    </row>
    <row r="1308" spans="1:8" ht="15.75">
      <c r="A1308" s="498"/>
      <c r="B1308" s="416"/>
      <c r="C1308" s="8" t="s">
        <v>67</v>
      </c>
      <c r="D1308" s="53">
        <v>0</v>
      </c>
      <c r="E1308" s="53">
        <v>0</v>
      </c>
      <c r="F1308" s="53">
        <v>0</v>
      </c>
      <c r="G1308" s="53">
        <v>0</v>
      </c>
      <c r="H1308" s="345"/>
    </row>
    <row r="1309" spans="1:8" ht="15.75">
      <c r="A1309" s="498"/>
      <c r="B1309" s="416"/>
      <c r="C1309" s="8" t="s">
        <v>21</v>
      </c>
      <c r="D1309" s="53">
        <v>0</v>
      </c>
      <c r="E1309" s="53">
        <v>0</v>
      </c>
      <c r="F1309" s="53">
        <v>0</v>
      </c>
      <c r="G1309" s="53">
        <v>0</v>
      </c>
      <c r="H1309" s="345"/>
    </row>
    <row r="1310" spans="1:8" ht="15.75">
      <c r="A1310" s="498"/>
      <c r="B1310" s="416"/>
      <c r="C1310" s="8" t="s">
        <v>68</v>
      </c>
      <c r="D1310" s="53">
        <v>564.2</v>
      </c>
      <c r="E1310" s="53">
        <v>100</v>
      </c>
      <c r="F1310" s="53">
        <v>564.2</v>
      </c>
      <c r="G1310" s="53">
        <v>100</v>
      </c>
      <c r="H1310" s="345">
        <v>0</v>
      </c>
    </row>
    <row r="1311" spans="1:8" ht="15.75">
      <c r="A1311" s="498"/>
      <c r="B1311" s="416"/>
      <c r="C1311" s="8" t="s">
        <v>70</v>
      </c>
      <c r="D1311" s="53">
        <v>0</v>
      </c>
      <c r="E1311" s="53">
        <v>0</v>
      </c>
      <c r="F1311" s="53">
        <v>0</v>
      </c>
      <c r="G1311" s="53">
        <v>0</v>
      </c>
      <c r="H1311" s="373"/>
    </row>
    <row r="1312" spans="1:8" ht="15.75" customHeight="1">
      <c r="A1312" s="498" t="s">
        <v>239</v>
      </c>
      <c r="B1312" s="416" t="s">
        <v>1710</v>
      </c>
      <c r="C1312" s="8" t="s">
        <v>618</v>
      </c>
      <c r="D1312" s="347">
        <v>57.9</v>
      </c>
      <c r="E1312" s="347">
        <v>100</v>
      </c>
      <c r="F1312" s="347">
        <v>57.9</v>
      </c>
      <c r="G1312" s="347">
        <v>100</v>
      </c>
      <c r="H1312" s="356">
        <v>0</v>
      </c>
    </row>
    <row r="1313" spans="1:8" ht="15.75">
      <c r="A1313" s="498"/>
      <c r="B1313" s="416"/>
      <c r="C1313" s="8" t="s">
        <v>67</v>
      </c>
      <c r="D1313" s="347">
        <v>0</v>
      </c>
      <c r="E1313" s="347">
        <v>0</v>
      </c>
      <c r="F1313" s="347">
        <v>0</v>
      </c>
      <c r="G1313" s="347">
        <v>0</v>
      </c>
      <c r="H1313" s="356"/>
    </row>
    <row r="1314" spans="1:8" ht="15.75">
      <c r="A1314" s="498"/>
      <c r="B1314" s="416"/>
      <c r="C1314" s="8" t="s">
        <v>21</v>
      </c>
      <c r="D1314" s="347">
        <v>0</v>
      </c>
      <c r="E1314" s="347">
        <v>0</v>
      </c>
      <c r="F1314" s="347">
        <v>0</v>
      </c>
      <c r="G1314" s="347">
        <v>0</v>
      </c>
      <c r="H1314" s="356"/>
    </row>
    <row r="1315" spans="1:8" ht="15.75">
      <c r="A1315" s="498"/>
      <c r="B1315" s="416"/>
      <c r="C1315" s="8" t="s">
        <v>68</v>
      </c>
      <c r="D1315" s="347">
        <v>57.9</v>
      </c>
      <c r="E1315" s="347">
        <v>100</v>
      </c>
      <c r="F1315" s="347">
        <v>57.9</v>
      </c>
      <c r="G1315" s="347">
        <v>100</v>
      </c>
      <c r="H1315" s="356">
        <v>0</v>
      </c>
    </row>
    <row r="1316" spans="1:8" ht="15.75">
      <c r="A1316" s="498"/>
      <c r="B1316" s="416"/>
      <c r="C1316" s="8" t="s">
        <v>70</v>
      </c>
      <c r="D1316" s="347">
        <v>0</v>
      </c>
      <c r="E1316" s="347">
        <v>0</v>
      </c>
      <c r="F1316" s="347">
        <v>0</v>
      </c>
      <c r="G1316" s="347">
        <v>0</v>
      </c>
      <c r="H1316" s="356"/>
    </row>
    <row r="1317" spans="1:8" ht="15.75">
      <c r="A1317" s="498" t="s">
        <v>1144</v>
      </c>
      <c r="B1317" s="500" t="s">
        <v>185</v>
      </c>
      <c r="C1317" s="141" t="s">
        <v>618</v>
      </c>
      <c r="D1317" s="372">
        <v>854.4</v>
      </c>
      <c r="E1317" s="372">
        <v>100</v>
      </c>
      <c r="F1317" s="372">
        <v>845.1</v>
      </c>
      <c r="G1317" s="372">
        <v>100</v>
      </c>
      <c r="H1317" s="356">
        <v>-1.0884831460674036</v>
      </c>
    </row>
    <row r="1318" spans="1:8" ht="15.75">
      <c r="A1318" s="498"/>
      <c r="B1318" s="500"/>
      <c r="C1318" s="141" t="s">
        <v>67</v>
      </c>
      <c r="D1318" s="356">
        <v>854.4</v>
      </c>
      <c r="E1318" s="356">
        <v>100</v>
      </c>
      <c r="F1318" s="356">
        <v>845.1</v>
      </c>
      <c r="G1318" s="356">
        <v>100</v>
      </c>
      <c r="H1318" s="356">
        <v>-1.0884831460674036</v>
      </c>
    </row>
    <row r="1319" spans="1:8" ht="15.75">
      <c r="A1319" s="498"/>
      <c r="B1319" s="500"/>
      <c r="C1319" s="141" t="s">
        <v>21</v>
      </c>
      <c r="D1319" s="372">
        <v>0</v>
      </c>
      <c r="E1319" s="372">
        <v>0</v>
      </c>
      <c r="F1319" s="372">
        <v>0</v>
      </c>
      <c r="G1319" s="372">
        <v>0</v>
      </c>
      <c r="H1319" s="356"/>
    </row>
    <row r="1320" spans="1:8" ht="15.75">
      <c r="A1320" s="498"/>
      <c r="B1320" s="500"/>
      <c r="C1320" s="141" t="s">
        <v>68</v>
      </c>
      <c r="D1320" s="372">
        <v>0</v>
      </c>
      <c r="E1320" s="372">
        <v>0</v>
      </c>
      <c r="F1320" s="372">
        <v>0</v>
      </c>
      <c r="G1320" s="372">
        <v>0</v>
      </c>
      <c r="H1320" s="356"/>
    </row>
    <row r="1321" spans="1:8" ht="15.75">
      <c r="A1321" s="498"/>
      <c r="B1321" s="500"/>
      <c r="C1321" s="141" t="s">
        <v>70</v>
      </c>
      <c r="D1321" s="372">
        <v>0</v>
      </c>
      <c r="E1321" s="372">
        <v>0</v>
      </c>
      <c r="F1321" s="372">
        <v>0</v>
      </c>
      <c r="G1321" s="372">
        <v>0</v>
      </c>
      <c r="H1321" s="356"/>
    </row>
    <row r="1322" spans="1:8" ht="15.75">
      <c r="A1322" s="498" t="s">
        <v>175</v>
      </c>
      <c r="B1322" s="416" t="s">
        <v>1711</v>
      </c>
      <c r="C1322" s="8" t="s">
        <v>618</v>
      </c>
      <c r="D1322" s="372">
        <v>776.1</v>
      </c>
      <c r="E1322" s="372">
        <v>100</v>
      </c>
      <c r="F1322" s="372">
        <v>767.5</v>
      </c>
      <c r="G1322" s="372">
        <v>100</v>
      </c>
      <c r="H1322" s="356">
        <v>-1.1081046256925617</v>
      </c>
    </row>
    <row r="1323" spans="1:8" ht="15.75">
      <c r="A1323" s="498"/>
      <c r="B1323" s="416"/>
      <c r="C1323" s="8" t="s">
        <v>67</v>
      </c>
      <c r="D1323" s="356">
        <v>776.1</v>
      </c>
      <c r="E1323" s="374">
        <v>100</v>
      </c>
      <c r="F1323" s="356">
        <v>767.5</v>
      </c>
      <c r="G1323" s="374">
        <v>100</v>
      </c>
      <c r="H1323" s="356">
        <v>-1.1081046256925617</v>
      </c>
    </row>
    <row r="1324" spans="1:8" ht="15.75">
      <c r="A1324" s="498"/>
      <c r="B1324" s="416"/>
      <c r="C1324" s="8" t="s">
        <v>21</v>
      </c>
      <c r="D1324" s="347">
        <v>0</v>
      </c>
      <c r="E1324" s="347">
        <v>0</v>
      </c>
      <c r="F1324" s="347">
        <v>0</v>
      </c>
      <c r="G1324" s="347">
        <v>0</v>
      </c>
      <c r="H1324" s="356"/>
    </row>
    <row r="1325" spans="1:8" ht="15.75">
      <c r="A1325" s="498"/>
      <c r="B1325" s="416"/>
      <c r="C1325" s="8" t="s">
        <v>68</v>
      </c>
      <c r="D1325" s="347">
        <v>0</v>
      </c>
      <c r="E1325" s="347">
        <v>0</v>
      </c>
      <c r="F1325" s="347">
        <v>0</v>
      </c>
      <c r="G1325" s="347">
        <v>0</v>
      </c>
      <c r="H1325" s="356"/>
    </row>
    <row r="1326" spans="1:8" ht="15.75">
      <c r="A1326" s="498"/>
      <c r="B1326" s="416"/>
      <c r="C1326" s="8" t="s">
        <v>70</v>
      </c>
      <c r="D1326" s="347">
        <v>0</v>
      </c>
      <c r="E1326" s="347">
        <v>0</v>
      </c>
      <c r="F1326" s="347">
        <v>0</v>
      </c>
      <c r="G1326" s="347">
        <v>0</v>
      </c>
      <c r="H1326" s="356"/>
    </row>
    <row r="1327" spans="1:8" ht="15.75">
      <c r="A1327" s="498" t="s">
        <v>179</v>
      </c>
      <c r="B1327" s="416" t="s">
        <v>1712</v>
      </c>
      <c r="C1327" s="8" t="s">
        <v>618</v>
      </c>
      <c r="D1327" s="353">
        <v>78.3</v>
      </c>
      <c r="E1327" s="353">
        <v>100</v>
      </c>
      <c r="F1327" s="353">
        <v>77.6</v>
      </c>
      <c r="G1327" s="353">
        <v>100</v>
      </c>
      <c r="H1327" s="356">
        <v>-0.8939974457215811</v>
      </c>
    </row>
    <row r="1328" spans="1:8" ht="15.75">
      <c r="A1328" s="498"/>
      <c r="B1328" s="416"/>
      <c r="C1328" s="8" t="s">
        <v>67</v>
      </c>
      <c r="D1328" s="329">
        <v>78.3</v>
      </c>
      <c r="E1328" s="329">
        <v>100</v>
      </c>
      <c r="F1328" s="329">
        <v>77.6</v>
      </c>
      <c r="G1328" s="329">
        <v>100</v>
      </c>
      <c r="H1328" s="356">
        <v>-0.8939974457215811</v>
      </c>
    </row>
    <row r="1329" spans="1:8" ht="15.75">
      <c r="A1329" s="498"/>
      <c r="B1329" s="416"/>
      <c r="C1329" s="8" t="s">
        <v>21</v>
      </c>
      <c r="D1329" s="347">
        <v>0</v>
      </c>
      <c r="E1329" s="347">
        <v>0</v>
      </c>
      <c r="F1329" s="347">
        <v>0</v>
      </c>
      <c r="G1329" s="347">
        <v>0</v>
      </c>
      <c r="H1329" s="356"/>
    </row>
    <row r="1330" spans="1:8" ht="15.75">
      <c r="A1330" s="498"/>
      <c r="B1330" s="416"/>
      <c r="C1330" s="8" t="s">
        <v>68</v>
      </c>
      <c r="D1330" s="347">
        <v>0</v>
      </c>
      <c r="E1330" s="347">
        <v>0</v>
      </c>
      <c r="F1330" s="347">
        <v>0</v>
      </c>
      <c r="G1330" s="347">
        <v>0</v>
      </c>
      <c r="H1330" s="356"/>
    </row>
    <row r="1331" spans="1:8" ht="15.75">
      <c r="A1331" s="498"/>
      <c r="B1331" s="416"/>
      <c r="C1331" s="8" t="s">
        <v>70</v>
      </c>
      <c r="D1331" s="347">
        <v>0</v>
      </c>
      <c r="E1331" s="347">
        <v>0</v>
      </c>
      <c r="F1331" s="347">
        <v>0</v>
      </c>
      <c r="G1331" s="347">
        <v>0</v>
      </c>
      <c r="H1331" s="356"/>
    </row>
    <row r="1332" spans="1:8" ht="15.75">
      <c r="A1332" s="498" t="s">
        <v>1145</v>
      </c>
      <c r="B1332" s="500" t="s">
        <v>187</v>
      </c>
      <c r="C1332" s="141" t="s">
        <v>618</v>
      </c>
      <c r="D1332" s="356">
        <v>19096.5</v>
      </c>
      <c r="E1332" s="372">
        <v>100</v>
      </c>
      <c r="F1332" s="356">
        <v>19039.899999999998</v>
      </c>
      <c r="G1332" s="372">
        <v>100</v>
      </c>
      <c r="H1332" s="356">
        <v>-0.29638939072606263</v>
      </c>
    </row>
    <row r="1333" spans="1:8" ht="15.75">
      <c r="A1333" s="498"/>
      <c r="B1333" s="500"/>
      <c r="C1333" s="141" t="s">
        <v>67</v>
      </c>
      <c r="D1333" s="356">
        <v>19096.5</v>
      </c>
      <c r="E1333" s="374">
        <v>100</v>
      </c>
      <c r="F1333" s="356">
        <v>19039.899999999998</v>
      </c>
      <c r="G1333" s="374">
        <v>100</v>
      </c>
      <c r="H1333" s="356">
        <v>-0.29638939072606263</v>
      </c>
    </row>
    <row r="1334" spans="1:8" ht="15.75">
      <c r="A1334" s="498"/>
      <c r="B1334" s="500"/>
      <c r="C1334" s="141" t="s">
        <v>21</v>
      </c>
      <c r="D1334" s="356">
        <v>0</v>
      </c>
      <c r="E1334" s="356">
        <v>0</v>
      </c>
      <c r="F1334" s="356">
        <v>0</v>
      </c>
      <c r="G1334" s="356">
        <v>0</v>
      </c>
      <c r="H1334" s="356"/>
    </row>
    <row r="1335" spans="1:8" ht="15.75">
      <c r="A1335" s="498"/>
      <c r="B1335" s="500"/>
      <c r="C1335" s="141" t="s">
        <v>68</v>
      </c>
      <c r="D1335" s="356">
        <v>0</v>
      </c>
      <c r="E1335" s="356">
        <v>0</v>
      </c>
      <c r="F1335" s="356">
        <v>0</v>
      </c>
      <c r="G1335" s="356">
        <v>0</v>
      </c>
      <c r="H1335" s="356"/>
    </row>
    <row r="1336" spans="1:8" ht="15.75">
      <c r="A1336" s="498"/>
      <c r="B1336" s="500"/>
      <c r="C1336" s="141" t="s">
        <v>70</v>
      </c>
      <c r="D1336" s="356">
        <v>0</v>
      </c>
      <c r="E1336" s="356">
        <v>0</v>
      </c>
      <c r="F1336" s="356">
        <v>0</v>
      </c>
      <c r="G1336" s="356">
        <v>0</v>
      </c>
      <c r="H1336" s="356"/>
    </row>
    <row r="1337" spans="1:8" ht="21" customHeight="1">
      <c r="A1337" s="498" t="s">
        <v>175</v>
      </c>
      <c r="B1337" s="416" t="s">
        <v>1713</v>
      </c>
      <c r="C1337" s="8" t="s">
        <v>618</v>
      </c>
      <c r="D1337" s="353">
        <v>10885.1</v>
      </c>
      <c r="E1337" s="353">
        <v>100</v>
      </c>
      <c r="F1337" s="353">
        <v>10837.3</v>
      </c>
      <c r="G1337" s="353">
        <v>100</v>
      </c>
      <c r="H1337" s="356">
        <v>-0.4391323919853818</v>
      </c>
    </row>
    <row r="1338" spans="1:8" ht="21.75" customHeight="1">
      <c r="A1338" s="498"/>
      <c r="B1338" s="416"/>
      <c r="C1338" s="8" t="s">
        <v>67</v>
      </c>
      <c r="D1338" s="329">
        <v>10885.1</v>
      </c>
      <c r="E1338" s="329">
        <v>100</v>
      </c>
      <c r="F1338" s="329">
        <v>10837.3</v>
      </c>
      <c r="G1338" s="329">
        <v>100</v>
      </c>
      <c r="H1338" s="356">
        <v>-0.4391323919853818</v>
      </c>
    </row>
    <row r="1339" spans="1:8" ht="21" customHeight="1">
      <c r="A1339" s="498"/>
      <c r="B1339" s="416"/>
      <c r="C1339" s="8" t="s">
        <v>21</v>
      </c>
      <c r="D1339" s="347">
        <v>0</v>
      </c>
      <c r="E1339" s="347">
        <v>0</v>
      </c>
      <c r="F1339" s="347">
        <v>0</v>
      </c>
      <c r="G1339" s="347">
        <v>0</v>
      </c>
      <c r="H1339" s="356"/>
    </row>
    <row r="1340" spans="1:8" ht="20.25" customHeight="1">
      <c r="A1340" s="498"/>
      <c r="B1340" s="416"/>
      <c r="C1340" s="8" t="s">
        <v>68</v>
      </c>
      <c r="D1340" s="347">
        <v>0</v>
      </c>
      <c r="E1340" s="347">
        <v>0</v>
      </c>
      <c r="F1340" s="347">
        <v>0</v>
      </c>
      <c r="G1340" s="347">
        <v>0</v>
      </c>
      <c r="H1340" s="356"/>
    </row>
    <row r="1341" spans="1:8" ht="19.5" customHeight="1">
      <c r="A1341" s="498"/>
      <c r="B1341" s="416"/>
      <c r="C1341" s="8" t="s">
        <v>70</v>
      </c>
      <c r="D1341" s="347">
        <v>0</v>
      </c>
      <c r="E1341" s="347">
        <v>0</v>
      </c>
      <c r="F1341" s="347">
        <v>0</v>
      </c>
      <c r="G1341" s="347">
        <v>0</v>
      </c>
      <c r="H1341" s="356"/>
    </row>
    <row r="1342" spans="1:8" ht="15.75">
      <c r="A1342" s="498" t="s">
        <v>179</v>
      </c>
      <c r="B1342" s="416" t="s">
        <v>1604</v>
      </c>
      <c r="C1342" s="8" t="s">
        <v>618</v>
      </c>
      <c r="D1342" s="353">
        <v>5188.9</v>
      </c>
      <c r="E1342" s="353">
        <v>100</v>
      </c>
      <c r="F1342" s="353">
        <v>5180.3</v>
      </c>
      <c r="G1342" s="353">
        <v>100</v>
      </c>
      <c r="H1342" s="356">
        <v>-0.16573840312975108</v>
      </c>
    </row>
    <row r="1343" spans="1:8" ht="15.75">
      <c r="A1343" s="498"/>
      <c r="B1343" s="416"/>
      <c r="C1343" s="8" t="s">
        <v>67</v>
      </c>
      <c r="D1343" s="329">
        <v>5188.9</v>
      </c>
      <c r="E1343" s="329">
        <v>100</v>
      </c>
      <c r="F1343" s="329">
        <v>5180.3</v>
      </c>
      <c r="G1343" s="329">
        <v>100</v>
      </c>
      <c r="H1343" s="356">
        <v>-0.16573840312975108</v>
      </c>
    </row>
    <row r="1344" spans="1:8" ht="15.75">
      <c r="A1344" s="498"/>
      <c r="B1344" s="416"/>
      <c r="C1344" s="8" t="s">
        <v>21</v>
      </c>
      <c r="D1344" s="347">
        <v>0</v>
      </c>
      <c r="E1344" s="347">
        <v>0</v>
      </c>
      <c r="F1344" s="347">
        <v>0</v>
      </c>
      <c r="G1344" s="347">
        <v>0</v>
      </c>
      <c r="H1344" s="356"/>
    </row>
    <row r="1345" spans="1:8" ht="15.75">
      <c r="A1345" s="498"/>
      <c r="B1345" s="416"/>
      <c r="C1345" s="8" t="s">
        <v>68</v>
      </c>
      <c r="D1345" s="347">
        <v>0</v>
      </c>
      <c r="E1345" s="347">
        <v>0</v>
      </c>
      <c r="F1345" s="347">
        <v>0</v>
      </c>
      <c r="G1345" s="347">
        <v>0</v>
      </c>
      <c r="H1345" s="356"/>
    </row>
    <row r="1346" spans="1:8" ht="15.75">
      <c r="A1346" s="498"/>
      <c r="B1346" s="416"/>
      <c r="C1346" s="8" t="s">
        <v>70</v>
      </c>
      <c r="D1346" s="347">
        <v>0</v>
      </c>
      <c r="E1346" s="347">
        <v>0</v>
      </c>
      <c r="F1346" s="347">
        <v>0</v>
      </c>
      <c r="G1346" s="347">
        <v>0</v>
      </c>
      <c r="H1346" s="356"/>
    </row>
    <row r="1347" spans="1:8" ht="15.75">
      <c r="A1347" s="498" t="s">
        <v>250</v>
      </c>
      <c r="B1347" s="416" t="s">
        <v>1610</v>
      </c>
      <c r="C1347" s="8" t="s">
        <v>618</v>
      </c>
      <c r="D1347" s="353">
        <v>3022.5</v>
      </c>
      <c r="E1347" s="353">
        <v>100</v>
      </c>
      <c r="F1347" s="353">
        <v>3022.3</v>
      </c>
      <c r="G1347" s="353">
        <v>100</v>
      </c>
      <c r="H1347" s="356">
        <v>-0.006617038875106118</v>
      </c>
    </row>
    <row r="1348" spans="1:8" ht="15.75">
      <c r="A1348" s="498"/>
      <c r="B1348" s="416"/>
      <c r="C1348" s="8" t="s">
        <v>67</v>
      </c>
      <c r="D1348" s="329">
        <v>3022.5</v>
      </c>
      <c r="E1348" s="329">
        <v>100</v>
      </c>
      <c r="F1348" s="329">
        <v>3022.3</v>
      </c>
      <c r="G1348" s="329">
        <v>100</v>
      </c>
      <c r="H1348" s="356">
        <v>-0.006617038875106118</v>
      </c>
    </row>
    <row r="1349" spans="1:8" ht="15.75">
      <c r="A1349" s="498"/>
      <c r="B1349" s="416"/>
      <c r="C1349" s="8" t="s">
        <v>21</v>
      </c>
      <c r="D1349" s="347">
        <v>0</v>
      </c>
      <c r="E1349" s="347">
        <v>0</v>
      </c>
      <c r="F1349" s="347">
        <v>0</v>
      </c>
      <c r="G1349" s="347">
        <v>0</v>
      </c>
      <c r="H1349" s="356"/>
    </row>
    <row r="1350" spans="1:8" ht="15.75">
      <c r="A1350" s="498"/>
      <c r="B1350" s="416"/>
      <c r="C1350" s="8" t="s">
        <v>68</v>
      </c>
      <c r="D1350" s="347">
        <v>0</v>
      </c>
      <c r="E1350" s="347">
        <v>0</v>
      </c>
      <c r="F1350" s="347">
        <v>0</v>
      </c>
      <c r="G1350" s="347">
        <v>0</v>
      </c>
      <c r="H1350" s="356"/>
    </row>
    <row r="1351" spans="1:8" ht="15.75">
      <c r="A1351" s="498"/>
      <c r="B1351" s="416"/>
      <c r="C1351" s="8" t="s">
        <v>70</v>
      </c>
      <c r="D1351" s="347">
        <v>0</v>
      </c>
      <c r="E1351" s="347">
        <v>0</v>
      </c>
      <c r="F1351" s="347">
        <v>0</v>
      </c>
      <c r="G1351" s="347">
        <v>0</v>
      </c>
      <c r="H1351" s="356"/>
    </row>
    <row r="1352" spans="1:8" ht="15.75">
      <c r="A1352" s="499" t="s">
        <v>1146</v>
      </c>
      <c r="B1352" s="497" t="s">
        <v>1553</v>
      </c>
      <c r="C1352" s="176" t="s">
        <v>618</v>
      </c>
      <c r="D1352" s="355">
        <f>D1353+D1354+D1355+D1356</f>
        <v>6224.3</v>
      </c>
      <c r="E1352" s="355">
        <f>E1353+E1354+E1355+E1356</f>
        <v>99.99999999999999</v>
      </c>
      <c r="F1352" s="355">
        <f>F1353+F1354+F1355+F1356</f>
        <v>4022.52</v>
      </c>
      <c r="G1352" s="355">
        <f>G1353+G1354+G1355+G1356</f>
        <v>100</v>
      </c>
      <c r="H1352" s="355">
        <f>(F1352/D1352*100)-100</f>
        <v>-35.3739376315409</v>
      </c>
    </row>
    <row r="1353" spans="1:8" ht="15.75">
      <c r="A1353" s="499"/>
      <c r="B1353" s="497"/>
      <c r="C1353" s="176" t="s">
        <v>67</v>
      </c>
      <c r="D1353" s="393">
        <f>D1358+D1363</f>
        <v>0</v>
      </c>
      <c r="E1353" s="393">
        <f>E1358+E1363</f>
        <v>0</v>
      </c>
      <c r="F1353" s="393">
        <f>F1358+F1363</f>
        <v>0</v>
      </c>
      <c r="G1353" s="393">
        <v>0</v>
      </c>
      <c r="H1353" s="355"/>
    </row>
    <row r="1354" spans="1:8" ht="15.75">
      <c r="A1354" s="499"/>
      <c r="B1354" s="497"/>
      <c r="C1354" s="176" t="s">
        <v>21</v>
      </c>
      <c r="D1354" s="393">
        <f aca="true" t="shared" si="14" ref="D1354:F1356">D1359+D1364</f>
        <v>318</v>
      </c>
      <c r="E1354" s="355">
        <f>D1354/$D$1352*100</f>
        <v>5.109008241890654</v>
      </c>
      <c r="F1354" s="393">
        <f t="shared" si="14"/>
        <v>564.38</v>
      </c>
      <c r="G1354" s="355">
        <f>F1354/$F$1352*100</f>
        <v>14.030508238616587</v>
      </c>
      <c r="H1354" s="355">
        <f>(F1354/D1354*100)-100</f>
        <v>77.47798742138366</v>
      </c>
    </row>
    <row r="1355" spans="1:8" ht="15.75">
      <c r="A1355" s="499"/>
      <c r="B1355" s="497"/>
      <c r="C1355" s="176" t="s">
        <v>68</v>
      </c>
      <c r="D1355" s="393">
        <f t="shared" si="14"/>
        <v>617.3</v>
      </c>
      <c r="E1355" s="355">
        <f>D1355/$D$1352*100</f>
        <v>9.917581093456292</v>
      </c>
      <c r="F1355" s="393">
        <f>F1360+F1365</f>
        <v>241.87</v>
      </c>
      <c r="G1355" s="355">
        <f>F1355/$F$1352*100</f>
        <v>6.012897387707208</v>
      </c>
      <c r="H1355" s="355">
        <f>(F1355/D1355*100)-100</f>
        <v>-60.818078729953015</v>
      </c>
    </row>
    <row r="1356" spans="1:8" ht="15.75">
      <c r="A1356" s="499"/>
      <c r="B1356" s="497"/>
      <c r="C1356" s="176" t="s">
        <v>70</v>
      </c>
      <c r="D1356" s="393">
        <f t="shared" si="14"/>
        <v>5289</v>
      </c>
      <c r="E1356" s="355">
        <f>D1356/$D$1352*100</f>
        <v>84.97341066465304</v>
      </c>
      <c r="F1356" s="393">
        <f>F1361+F1366</f>
        <v>3216.27</v>
      </c>
      <c r="G1356" s="355">
        <f>F1356/$F$1352*100</f>
        <v>79.95659437367621</v>
      </c>
      <c r="H1356" s="355">
        <f>(F1356/D1356*100)-100</f>
        <v>-39.189449801474765</v>
      </c>
    </row>
    <row r="1357" spans="1:8" ht="39.75" customHeight="1">
      <c r="A1357" s="498" t="s">
        <v>175</v>
      </c>
      <c r="B1357" s="416" t="s">
        <v>1714</v>
      </c>
      <c r="C1357" s="8" t="s">
        <v>618</v>
      </c>
      <c r="D1357" s="353">
        <f>D1358+D1359+D1360+D1361</f>
        <v>318</v>
      </c>
      <c r="E1357" s="353">
        <f>E1358+E1359+E1360+E1361</f>
        <v>100</v>
      </c>
      <c r="F1357" s="353">
        <f>F1358+F1359+F1360+F1361</f>
        <v>564.38</v>
      </c>
      <c r="G1357" s="353">
        <f>G1358+G1359+G1360+G1361</f>
        <v>100</v>
      </c>
      <c r="H1357" s="356">
        <f>F1357/D1357*100-100</f>
        <v>77.47798742138366</v>
      </c>
    </row>
    <row r="1358" spans="1:8" ht="22.5" customHeight="1">
      <c r="A1358" s="498"/>
      <c r="B1358" s="416"/>
      <c r="C1358" s="8" t="s">
        <v>67</v>
      </c>
      <c r="D1358" s="329">
        <v>0</v>
      </c>
      <c r="E1358" s="329">
        <v>0</v>
      </c>
      <c r="F1358" s="329">
        <v>0</v>
      </c>
      <c r="G1358" s="329">
        <v>0</v>
      </c>
      <c r="H1358" s="374"/>
    </row>
    <row r="1359" spans="1:8" ht="33.75" customHeight="1">
      <c r="A1359" s="498"/>
      <c r="B1359" s="416"/>
      <c r="C1359" s="8" t="s">
        <v>21</v>
      </c>
      <c r="D1359" s="347">
        <v>318</v>
      </c>
      <c r="E1359" s="53">
        <f>D1359/$D$1357*100</f>
        <v>100</v>
      </c>
      <c r="F1359" s="347">
        <v>564.38</v>
      </c>
      <c r="G1359" s="53">
        <f>F1359/$F$1357*100</f>
        <v>100</v>
      </c>
      <c r="H1359" s="356">
        <f>F1359/D1359*100-100</f>
        <v>77.47798742138366</v>
      </c>
    </row>
    <row r="1360" spans="1:8" ht="30.75" customHeight="1">
      <c r="A1360" s="498"/>
      <c r="B1360" s="416"/>
      <c r="C1360" s="8" t="s">
        <v>68</v>
      </c>
      <c r="D1360" s="347">
        <v>0</v>
      </c>
      <c r="E1360" s="53">
        <f>D1360/$D$1357*100</f>
        <v>0</v>
      </c>
      <c r="F1360" s="347">
        <v>0</v>
      </c>
      <c r="G1360" s="53">
        <f>F1360/$F$1357*100</f>
        <v>0</v>
      </c>
      <c r="H1360" s="356"/>
    </row>
    <row r="1361" spans="1:8" ht="32.25" customHeight="1">
      <c r="A1361" s="498"/>
      <c r="B1361" s="416"/>
      <c r="C1361" s="8" t="s">
        <v>70</v>
      </c>
      <c r="D1361" s="347">
        <v>0</v>
      </c>
      <c r="E1361" s="53">
        <f>D1361/$D$1357*100</f>
        <v>0</v>
      </c>
      <c r="F1361" s="347">
        <v>0</v>
      </c>
      <c r="G1361" s="53">
        <f>F1361/$F$1357*100</f>
        <v>0</v>
      </c>
      <c r="H1361" s="356"/>
    </row>
    <row r="1362" spans="1:8" ht="36" customHeight="1">
      <c r="A1362" s="498" t="s">
        <v>179</v>
      </c>
      <c r="B1362" s="416" t="s">
        <v>1715</v>
      </c>
      <c r="C1362" s="8" t="s">
        <v>618</v>
      </c>
      <c r="D1362" s="53">
        <f>D1363+D1364+D1365+D1366</f>
        <v>5906.3</v>
      </c>
      <c r="E1362" s="53">
        <f>E1363+E1364+E1365+E1366</f>
        <v>100</v>
      </c>
      <c r="F1362" s="53">
        <f>F1363+F1364+F1365+F1366</f>
        <v>3458.14</v>
      </c>
      <c r="G1362" s="53">
        <f>G1363+G1364+G1365+G1366</f>
        <v>100</v>
      </c>
      <c r="H1362" s="345">
        <f>(F1362/D1362*100)-100</f>
        <v>-41.449977143050646</v>
      </c>
    </row>
    <row r="1363" spans="1:8" ht="28.5" customHeight="1">
      <c r="A1363" s="498"/>
      <c r="B1363" s="416"/>
      <c r="C1363" s="8" t="s">
        <v>67</v>
      </c>
      <c r="D1363" s="53">
        <v>0</v>
      </c>
      <c r="E1363" s="53">
        <f>D1363/$D$1362*100</f>
        <v>0</v>
      </c>
      <c r="F1363" s="53">
        <v>0</v>
      </c>
      <c r="G1363" s="53">
        <f>F1363/$F$1362*100</f>
        <v>0</v>
      </c>
      <c r="H1363" s="345"/>
    </row>
    <row r="1364" spans="1:8" ht="32.25" customHeight="1">
      <c r="A1364" s="498"/>
      <c r="B1364" s="416"/>
      <c r="C1364" s="8" t="s">
        <v>21</v>
      </c>
      <c r="D1364" s="53">
        <v>0</v>
      </c>
      <c r="E1364" s="53">
        <f>D1364/$D$1362*100</f>
        <v>0</v>
      </c>
      <c r="F1364" s="53">
        <v>0</v>
      </c>
      <c r="G1364" s="53">
        <f>F1364/$F$1362*100</f>
        <v>0</v>
      </c>
      <c r="H1364" s="345"/>
    </row>
    <row r="1365" spans="1:8" ht="24.75" customHeight="1">
      <c r="A1365" s="498"/>
      <c r="B1365" s="416"/>
      <c r="C1365" s="8" t="s">
        <v>68</v>
      </c>
      <c r="D1365" s="53">
        <v>617.3</v>
      </c>
      <c r="E1365" s="53">
        <f>D1365/$D$1362*100</f>
        <v>10.451551732895382</v>
      </c>
      <c r="F1365" s="53">
        <v>241.87</v>
      </c>
      <c r="G1365" s="53">
        <f>F1365/$F$1362*100</f>
        <v>6.9942223276096405</v>
      </c>
      <c r="H1365" s="345">
        <f>(F1365/D1365*100)-100</f>
        <v>-60.818078729953015</v>
      </c>
    </row>
    <row r="1366" spans="1:8" ht="34.5" customHeight="1">
      <c r="A1366" s="498"/>
      <c r="B1366" s="416"/>
      <c r="C1366" s="8" t="s">
        <v>70</v>
      </c>
      <c r="D1366" s="53">
        <v>5289</v>
      </c>
      <c r="E1366" s="53">
        <f>D1366/$D$1362*100</f>
        <v>89.54844826710462</v>
      </c>
      <c r="F1366" s="53">
        <v>3216.27</v>
      </c>
      <c r="G1366" s="53">
        <f>F1366/$F$1362*100</f>
        <v>93.00577767239037</v>
      </c>
      <c r="H1366" s="345">
        <f>(F1366/D1366*100)-100</f>
        <v>-39.189449801474765</v>
      </c>
    </row>
    <row r="1367" spans="1:8" ht="15.75">
      <c r="A1367" s="498" t="s">
        <v>250</v>
      </c>
      <c r="B1367" s="416" t="s">
        <v>1716</v>
      </c>
      <c r="C1367" s="8" t="s">
        <v>618</v>
      </c>
      <c r="D1367" s="53">
        <f>D1368+D1369+D1370+D1371</f>
        <v>0</v>
      </c>
      <c r="E1367" s="53">
        <f>E1368+E1369+E1370+E1371</f>
        <v>0</v>
      </c>
      <c r="F1367" s="53">
        <f>F1368+F1369+F1370+F1371</f>
        <v>0</v>
      </c>
      <c r="G1367" s="53">
        <f>G1368+G1369+G1370+G1371</f>
        <v>0</v>
      </c>
      <c r="H1367" s="345"/>
    </row>
    <row r="1368" spans="1:8" ht="15.75">
      <c r="A1368" s="498"/>
      <c r="B1368" s="416"/>
      <c r="C1368" s="8" t="s">
        <v>67</v>
      </c>
      <c r="D1368" s="53">
        <v>0</v>
      </c>
      <c r="E1368" s="53">
        <v>0</v>
      </c>
      <c r="F1368" s="53">
        <v>0</v>
      </c>
      <c r="G1368" s="53">
        <v>0</v>
      </c>
      <c r="H1368" s="345"/>
    </row>
    <row r="1369" spans="1:8" ht="15.75">
      <c r="A1369" s="498"/>
      <c r="B1369" s="416"/>
      <c r="C1369" s="8" t="s">
        <v>21</v>
      </c>
      <c r="D1369" s="53">
        <v>0</v>
      </c>
      <c r="E1369" s="53">
        <v>0</v>
      </c>
      <c r="F1369" s="53">
        <v>0</v>
      </c>
      <c r="G1369" s="53">
        <v>0</v>
      </c>
      <c r="H1369" s="345"/>
    </row>
    <row r="1370" spans="1:8" ht="15.75">
      <c r="A1370" s="498"/>
      <c r="B1370" s="416"/>
      <c r="C1370" s="8" t="s">
        <v>68</v>
      </c>
      <c r="D1370" s="53">
        <v>0</v>
      </c>
      <c r="E1370" s="53">
        <v>0</v>
      </c>
      <c r="F1370" s="53">
        <v>0</v>
      </c>
      <c r="G1370" s="53">
        <v>0</v>
      </c>
      <c r="H1370" s="345"/>
    </row>
    <row r="1371" spans="1:8" ht="15.75">
      <c r="A1371" s="498"/>
      <c r="B1371" s="416"/>
      <c r="C1371" s="8" t="s">
        <v>70</v>
      </c>
      <c r="D1371" s="53">
        <v>0</v>
      </c>
      <c r="E1371" s="53">
        <v>0</v>
      </c>
      <c r="F1371" s="53">
        <v>0</v>
      </c>
      <c r="G1371" s="53">
        <v>0</v>
      </c>
      <c r="H1371" s="345"/>
    </row>
    <row r="1372" spans="1:8" ht="15.75">
      <c r="A1372" s="498" t="s">
        <v>240</v>
      </c>
      <c r="B1372" s="416" t="s">
        <v>1717</v>
      </c>
      <c r="C1372" s="8" t="s">
        <v>618</v>
      </c>
      <c r="D1372" s="53">
        <f>D1373+D1374+D1375+D1376</f>
        <v>0</v>
      </c>
      <c r="E1372" s="53">
        <f>E1373+E1374+E1375+E1376</f>
        <v>0</v>
      </c>
      <c r="F1372" s="53">
        <f>F1373+F1374+F1375+F1376</f>
        <v>0</v>
      </c>
      <c r="G1372" s="53">
        <f>G1373+G1374+G1375+G1376</f>
        <v>0</v>
      </c>
      <c r="H1372" s="345"/>
    </row>
    <row r="1373" spans="1:8" ht="15.75">
      <c r="A1373" s="498"/>
      <c r="B1373" s="416"/>
      <c r="C1373" s="8" t="s">
        <v>67</v>
      </c>
      <c r="D1373" s="53">
        <v>0</v>
      </c>
      <c r="E1373" s="53">
        <v>0</v>
      </c>
      <c r="F1373" s="53">
        <v>0</v>
      </c>
      <c r="G1373" s="53">
        <v>0</v>
      </c>
      <c r="H1373" s="345"/>
    </row>
    <row r="1374" spans="1:8" ht="15.75">
      <c r="A1374" s="498"/>
      <c r="B1374" s="416"/>
      <c r="C1374" s="8" t="s">
        <v>21</v>
      </c>
      <c r="D1374" s="53">
        <v>0</v>
      </c>
      <c r="E1374" s="53">
        <v>0</v>
      </c>
      <c r="F1374" s="53">
        <v>0</v>
      </c>
      <c r="G1374" s="53">
        <v>0</v>
      </c>
      <c r="H1374" s="345"/>
    </row>
    <row r="1375" spans="1:8" ht="15.75">
      <c r="A1375" s="498"/>
      <c r="B1375" s="416"/>
      <c r="C1375" s="8" t="s">
        <v>68</v>
      </c>
      <c r="D1375" s="53">
        <v>0</v>
      </c>
      <c r="E1375" s="53">
        <v>0</v>
      </c>
      <c r="F1375" s="53">
        <v>0</v>
      </c>
      <c r="G1375" s="53">
        <v>0</v>
      </c>
      <c r="H1375" s="345"/>
    </row>
    <row r="1376" spans="1:8" ht="15.75">
      <c r="A1376" s="498"/>
      <c r="B1376" s="416"/>
      <c r="C1376" s="8" t="s">
        <v>70</v>
      </c>
      <c r="D1376" s="53">
        <v>0</v>
      </c>
      <c r="E1376" s="53">
        <v>0</v>
      </c>
      <c r="F1376" s="53">
        <v>0</v>
      </c>
      <c r="G1376" s="53">
        <v>0</v>
      </c>
      <c r="H1376" s="345"/>
    </row>
    <row r="1377" spans="1:8" ht="15.75">
      <c r="A1377" s="498" t="s">
        <v>251</v>
      </c>
      <c r="B1377" s="416" t="s">
        <v>1718</v>
      </c>
      <c r="C1377" s="8" t="s">
        <v>618</v>
      </c>
      <c r="D1377" s="53">
        <f>D1378+D1379+D1380+D1381</f>
        <v>0</v>
      </c>
      <c r="E1377" s="53">
        <f>E1378+E1379+E1380+E1381</f>
        <v>0</v>
      </c>
      <c r="F1377" s="53">
        <f>F1378+F1379+F1380+F1381</f>
        <v>0</v>
      </c>
      <c r="G1377" s="53">
        <f>G1378+G1379+G1380+G1381</f>
        <v>0</v>
      </c>
      <c r="H1377" s="345"/>
    </row>
    <row r="1378" spans="1:8" ht="15.75">
      <c r="A1378" s="498"/>
      <c r="B1378" s="416"/>
      <c r="C1378" s="8" t="s">
        <v>67</v>
      </c>
      <c r="D1378" s="53">
        <v>0</v>
      </c>
      <c r="E1378" s="53">
        <v>0</v>
      </c>
      <c r="F1378" s="53">
        <v>0</v>
      </c>
      <c r="G1378" s="53">
        <v>0</v>
      </c>
      <c r="H1378" s="345"/>
    </row>
    <row r="1379" spans="1:8" ht="15.75">
      <c r="A1379" s="498"/>
      <c r="B1379" s="416"/>
      <c r="C1379" s="8" t="s">
        <v>21</v>
      </c>
      <c r="D1379" s="53">
        <v>0</v>
      </c>
      <c r="E1379" s="53">
        <v>0</v>
      </c>
      <c r="F1379" s="53">
        <v>0</v>
      </c>
      <c r="G1379" s="53">
        <v>0</v>
      </c>
      <c r="H1379" s="345"/>
    </row>
    <row r="1380" spans="1:8" ht="15.75">
      <c r="A1380" s="498"/>
      <c r="B1380" s="416"/>
      <c r="C1380" s="8" t="s">
        <v>68</v>
      </c>
      <c r="D1380" s="53">
        <v>0</v>
      </c>
      <c r="E1380" s="53">
        <v>0</v>
      </c>
      <c r="F1380" s="53">
        <v>0</v>
      </c>
      <c r="G1380" s="53">
        <v>0</v>
      </c>
      <c r="H1380" s="345"/>
    </row>
    <row r="1381" spans="1:8" ht="15.75">
      <c r="A1381" s="498"/>
      <c r="B1381" s="416"/>
      <c r="C1381" s="8" t="s">
        <v>70</v>
      </c>
      <c r="D1381" s="53">
        <v>0</v>
      </c>
      <c r="E1381" s="53">
        <v>0</v>
      </c>
      <c r="F1381" s="53">
        <v>0</v>
      </c>
      <c r="G1381" s="53">
        <v>0</v>
      </c>
      <c r="H1381" s="345"/>
    </row>
    <row r="1382" spans="1:8" ht="15.75">
      <c r="A1382" s="498" t="s">
        <v>239</v>
      </c>
      <c r="B1382" s="416" t="s">
        <v>1719</v>
      </c>
      <c r="C1382" s="8" t="s">
        <v>15</v>
      </c>
      <c r="D1382" s="53">
        <f>D1383+D1384+D1385+D1386</f>
        <v>0</v>
      </c>
      <c r="E1382" s="53">
        <f>E1383+E1384+E1385+E1386</f>
        <v>0</v>
      </c>
      <c r="F1382" s="53">
        <f>F1383+F1384+F1385+F1386</f>
        <v>0</v>
      </c>
      <c r="G1382" s="53">
        <f>G1383+G1384+G1385+G1386</f>
        <v>0</v>
      </c>
      <c r="H1382" s="345"/>
    </row>
    <row r="1383" spans="1:8" ht="15.75">
      <c r="A1383" s="498"/>
      <c r="B1383" s="416"/>
      <c r="C1383" s="8" t="s">
        <v>67</v>
      </c>
      <c r="D1383" s="53">
        <v>0</v>
      </c>
      <c r="E1383" s="53">
        <v>0</v>
      </c>
      <c r="F1383" s="53">
        <v>0</v>
      </c>
      <c r="G1383" s="53">
        <v>0</v>
      </c>
      <c r="H1383" s="345"/>
    </row>
    <row r="1384" spans="1:8" ht="15.75">
      <c r="A1384" s="498"/>
      <c r="B1384" s="416"/>
      <c r="C1384" s="8" t="s">
        <v>21</v>
      </c>
      <c r="D1384" s="53">
        <v>0</v>
      </c>
      <c r="E1384" s="53">
        <v>0</v>
      </c>
      <c r="F1384" s="53">
        <v>0</v>
      </c>
      <c r="G1384" s="53">
        <v>0</v>
      </c>
      <c r="H1384" s="345"/>
    </row>
    <row r="1385" spans="1:8" ht="15.75">
      <c r="A1385" s="498"/>
      <c r="B1385" s="416"/>
      <c r="C1385" s="8" t="s">
        <v>68</v>
      </c>
      <c r="D1385" s="53">
        <v>0</v>
      </c>
      <c r="E1385" s="53">
        <v>0</v>
      </c>
      <c r="F1385" s="53">
        <v>0</v>
      </c>
      <c r="G1385" s="53">
        <v>0</v>
      </c>
      <c r="H1385" s="345"/>
    </row>
    <row r="1386" spans="1:8" ht="15.75">
      <c r="A1386" s="498"/>
      <c r="B1386" s="416"/>
      <c r="C1386" s="8" t="s">
        <v>70</v>
      </c>
      <c r="D1386" s="53">
        <v>0</v>
      </c>
      <c r="E1386" s="53">
        <v>0</v>
      </c>
      <c r="F1386" s="53">
        <v>0</v>
      </c>
      <c r="G1386" s="53">
        <v>0</v>
      </c>
      <c r="H1386" s="345"/>
    </row>
    <row r="1387" spans="1:8" ht="21" customHeight="1">
      <c r="A1387" s="498" t="s">
        <v>1142</v>
      </c>
      <c r="B1387" s="416" t="s">
        <v>1720</v>
      </c>
      <c r="C1387" s="8" t="s">
        <v>15</v>
      </c>
      <c r="D1387" s="53">
        <f>D1388+D1389+D1390+D1391</f>
        <v>0</v>
      </c>
      <c r="E1387" s="53">
        <f>E1388+E1389+E1390+E1391</f>
        <v>0</v>
      </c>
      <c r="F1387" s="53">
        <f>F1388+F1389+F1390+F1391</f>
        <v>0</v>
      </c>
      <c r="G1387" s="53">
        <f>G1388+G1389+G1390+G1391</f>
        <v>0</v>
      </c>
      <c r="H1387" s="345"/>
    </row>
    <row r="1388" spans="1:8" ht="24.75" customHeight="1">
      <c r="A1388" s="498"/>
      <c r="B1388" s="416"/>
      <c r="C1388" s="8" t="s">
        <v>67</v>
      </c>
      <c r="D1388" s="53">
        <v>0</v>
      </c>
      <c r="E1388" s="53">
        <v>0</v>
      </c>
      <c r="F1388" s="53">
        <v>0</v>
      </c>
      <c r="G1388" s="53">
        <v>0</v>
      </c>
      <c r="H1388" s="345"/>
    </row>
    <row r="1389" spans="1:8" ht="22.5" customHeight="1">
      <c r="A1389" s="498"/>
      <c r="B1389" s="416"/>
      <c r="C1389" s="8" t="s">
        <v>21</v>
      </c>
      <c r="D1389" s="53">
        <v>0</v>
      </c>
      <c r="E1389" s="53">
        <v>0</v>
      </c>
      <c r="F1389" s="53">
        <v>0</v>
      </c>
      <c r="G1389" s="53">
        <v>0</v>
      </c>
      <c r="H1389" s="345"/>
    </row>
    <row r="1390" spans="1:8" ht="28.5" customHeight="1">
      <c r="A1390" s="498"/>
      <c r="B1390" s="416"/>
      <c r="C1390" s="8" t="s">
        <v>68</v>
      </c>
      <c r="D1390" s="53">
        <v>0</v>
      </c>
      <c r="E1390" s="53">
        <v>0</v>
      </c>
      <c r="F1390" s="53">
        <v>0</v>
      </c>
      <c r="G1390" s="53">
        <v>0</v>
      </c>
      <c r="H1390" s="345"/>
    </row>
    <row r="1391" spans="1:8" ht="27" customHeight="1">
      <c r="A1391" s="498"/>
      <c r="B1391" s="416"/>
      <c r="C1391" s="8" t="s">
        <v>70</v>
      </c>
      <c r="D1391" s="53">
        <v>0</v>
      </c>
      <c r="E1391" s="53">
        <v>0</v>
      </c>
      <c r="F1391" s="53">
        <v>0</v>
      </c>
      <c r="G1391" s="53">
        <v>0</v>
      </c>
      <c r="H1391" s="345"/>
    </row>
    <row r="1392" spans="1:8" ht="15.75">
      <c r="A1392" s="498" t="s">
        <v>280</v>
      </c>
      <c r="B1392" s="416" t="s">
        <v>1721</v>
      </c>
      <c r="C1392" s="8" t="s">
        <v>15</v>
      </c>
      <c r="D1392" s="53">
        <f>D1393+D1394+D1395+D1396</f>
        <v>0</v>
      </c>
      <c r="E1392" s="53">
        <f>E1393+E1394+E1395+E1396</f>
        <v>0</v>
      </c>
      <c r="F1392" s="53">
        <f>F1393+F1394+F1395+F1396</f>
        <v>0</v>
      </c>
      <c r="G1392" s="53">
        <f>G1393+G1394+G1395+G1396</f>
        <v>0</v>
      </c>
      <c r="H1392" s="345"/>
    </row>
    <row r="1393" spans="1:8" ht="15.75">
      <c r="A1393" s="498"/>
      <c r="B1393" s="416"/>
      <c r="C1393" s="8" t="s">
        <v>67</v>
      </c>
      <c r="D1393" s="53">
        <v>0</v>
      </c>
      <c r="E1393" s="53">
        <v>0</v>
      </c>
      <c r="F1393" s="53">
        <v>0</v>
      </c>
      <c r="G1393" s="53">
        <v>0</v>
      </c>
      <c r="H1393" s="345"/>
    </row>
    <row r="1394" spans="1:8" ht="15.75">
      <c r="A1394" s="498"/>
      <c r="B1394" s="416"/>
      <c r="C1394" s="8" t="s">
        <v>21</v>
      </c>
      <c r="D1394" s="53">
        <v>0</v>
      </c>
      <c r="E1394" s="53">
        <v>0</v>
      </c>
      <c r="F1394" s="53">
        <v>0</v>
      </c>
      <c r="G1394" s="53">
        <v>0</v>
      </c>
      <c r="H1394" s="345"/>
    </row>
    <row r="1395" spans="1:8" ht="15.75">
      <c r="A1395" s="498"/>
      <c r="B1395" s="416"/>
      <c r="C1395" s="8" t="s">
        <v>68</v>
      </c>
      <c r="D1395" s="53">
        <v>0</v>
      </c>
      <c r="E1395" s="53">
        <v>0</v>
      </c>
      <c r="F1395" s="53">
        <v>0</v>
      </c>
      <c r="G1395" s="53">
        <v>0</v>
      </c>
      <c r="H1395" s="345"/>
    </row>
    <row r="1396" spans="1:8" ht="15.75">
      <c r="A1396" s="498"/>
      <c r="B1396" s="416"/>
      <c r="C1396" s="8" t="s">
        <v>70</v>
      </c>
      <c r="D1396" s="53">
        <v>0</v>
      </c>
      <c r="E1396" s="53">
        <v>0</v>
      </c>
      <c r="F1396" s="53">
        <v>0</v>
      </c>
      <c r="G1396" s="53">
        <v>0</v>
      </c>
      <c r="H1396" s="345"/>
    </row>
    <row r="1397" spans="1:8" ht="15.75">
      <c r="A1397" s="498" t="s">
        <v>1147</v>
      </c>
      <c r="B1397" s="416" t="s">
        <v>1722</v>
      </c>
      <c r="C1397" s="8" t="s">
        <v>15</v>
      </c>
      <c r="D1397" s="53">
        <f>D1398+D1399+D1400+D1401</f>
        <v>0</v>
      </c>
      <c r="E1397" s="53">
        <f>E1398+E1399+E1400+E1401</f>
        <v>0</v>
      </c>
      <c r="F1397" s="53">
        <f>F1398+F1399+F1400+F1401</f>
        <v>0</v>
      </c>
      <c r="G1397" s="53">
        <f>G1398+G1399+G1400+G1401</f>
        <v>0</v>
      </c>
      <c r="H1397" s="345"/>
    </row>
    <row r="1398" spans="1:8" ht="15.75">
      <c r="A1398" s="498"/>
      <c r="B1398" s="416"/>
      <c r="C1398" s="8" t="s">
        <v>67</v>
      </c>
      <c r="D1398" s="53">
        <v>0</v>
      </c>
      <c r="E1398" s="53">
        <v>0</v>
      </c>
      <c r="F1398" s="53">
        <v>0</v>
      </c>
      <c r="G1398" s="53">
        <v>0</v>
      </c>
      <c r="H1398" s="345"/>
    </row>
    <row r="1399" spans="1:8" ht="15.75">
      <c r="A1399" s="498"/>
      <c r="B1399" s="416"/>
      <c r="C1399" s="8" t="s">
        <v>21</v>
      </c>
      <c r="D1399" s="53">
        <v>0</v>
      </c>
      <c r="E1399" s="53">
        <v>0</v>
      </c>
      <c r="F1399" s="53">
        <v>0</v>
      </c>
      <c r="G1399" s="53">
        <v>0</v>
      </c>
      <c r="H1399" s="345"/>
    </row>
    <row r="1400" spans="1:8" ht="15.75">
      <c r="A1400" s="498"/>
      <c r="B1400" s="416"/>
      <c r="C1400" s="8" t="s">
        <v>68</v>
      </c>
      <c r="D1400" s="53">
        <v>0</v>
      </c>
      <c r="E1400" s="53">
        <v>0</v>
      </c>
      <c r="F1400" s="53">
        <v>0</v>
      </c>
      <c r="G1400" s="53">
        <v>0</v>
      </c>
      <c r="H1400" s="345"/>
    </row>
    <row r="1401" spans="1:8" ht="15.75">
      <c r="A1401" s="498"/>
      <c r="B1401" s="416"/>
      <c r="C1401" s="8" t="s">
        <v>70</v>
      </c>
      <c r="D1401" s="53">
        <v>0</v>
      </c>
      <c r="E1401" s="53">
        <v>0</v>
      </c>
      <c r="F1401" s="53">
        <v>0</v>
      </c>
      <c r="G1401" s="53">
        <v>0</v>
      </c>
      <c r="H1401" s="345"/>
    </row>
    <row r="1402" spans="1:8" ht="15.75">
      <c r="A1402" s="498" t="s">
        <v>243</v>
      </c>
      <c r="B1402" s="416" t="s">
        <v>1723</v>
      </c>
      <c r="C1402" s="8" t="s">
        <v>15</v>
      </c>
      <c r="D1402" s="53">
        <f>D1403+D1404+D1405+D1406</f>
        <v>0</v>
      </c>
      <c r="E1402" s="53">
        <f>E1403+E1404+E1405+E1406</f>
        <v>0</v>
      </c>
      <c r="F1402" s="53">
        <f>F1403+F1404+F1405+F1406</f>
        <v>0</v>
      </c>
      <c r="G1402" s="53">
        <f>G1403+G1404+G1405+G1406</f>
        <v>0</v>
      </c>
      <c r="H1402" s="345"/>
    </row>
    <row r="1403" spans="1:8" ht="15.75">
      <c r="A1403" s="498"/>
      <c r="B1403" s="416"/>
      <c r="C1403" s="8" t="s">
        <v>67</v>
      </c>
      <c r="D1403" s="53">
        <v>0</v>
      </c>
      <c r="E1403" s="53">
        <v>0</v>
      </c>
      <c r="F1403" s="53">
        <v>0</v>
      </c>
      <c r="G1403" s="53">
        <v>0</v>
      </c>
      <c r="H1403" s="345"/>
    </row>
    <row r="1404" spans="1:8" ht="15.75">
      <c r="A1404" s="498"/>
      <c r="B1404" s="416"/>
      <c r="C1404" s="8" t="s">
        <v>21</v>
      </c>
      <c r="D1404" s="53">
        <v>0</v>
      </c>
      <c r="E1404" s="53">
        <v>0</v>
      </c>
      <c r="F1404" s="53">
        <v>0</v>
      </c>
      <c r="G1404" s="53">
        <v>0</v>
      </c>
      <c r="H1404" s="345"/>
    </row>
    <row r="1405" spans="1:8" ht="15.75">
      <c r="A1405" s="498"/>
      <c r="B1405" s="416"/>
      <c r="C1405" s="8" t="s">
        <v>68</v>
      </c>
      <c r="D1405" s="53">
        <v>0</v>
      </c>
      <c r="E1405" s="53">
        <v>0</v>
      </c>
      <c r="F1405" s="53">
        <v>0</v>
      </c>
      <c r="G1405" s="53">
        <v>0</v>
      </c>
      <c r="H1405" s="345"/>
    </row>
    <row r="1406" spans="1:8" ht="15.75">
      <c r="A1406" s="498"/>
      <c r="B1406" s="416"/>
      <c r="C1406" s="395" t="s">
        <v>70</v>
      </c>
      <c r="D1406" s="396">
        <v>0</v>
      </c>
      <c r="E1406" s="396">
        <v>0</v>
      </c>
      <c r="F1406" s="396">
        <v>0</v>
      </c>
      <c r="G1406" s="396">
        <v>0</v>
      </c>
      <c r="H1406" s="397"/>
    </row>
    <row r="1407" spans="1:8" s="3" customFormat="1" ht="15.75">
      <c r="A1407" s="498" t="s">
        <v>60</v>
      </c>
      <c r="B1407" s="416" t="s">
        <v>1724</v>
      </c>
      <c r="C1407" s="8" t="s">
        <v>15</v>
      </c>
      <c r="D1407" s="53">
        <f>D1408+D1409+D1410+D1411</f>
        <v>0</v>
      </c>
      <c r="E1407" s="53">
        <f>E1408+E1409+E1410+E1411</f>
        <v>0</v>
      </c>
      <c r="F1407" s="53">
        <f>F1408+F1409+F1410+F1411</f>
        <v>0</v>
      </c>
      <c r="G1407" s="53">
        <f>G1408+G1409+G1410+G1411</f>
        <v>0</v>
      </c>
      <c r="H1407" s="345"/>
    </row>
    <row r="1408" spans="1:8" s="3" customFormat="1" ht="15.75">
      <c r="A1408" s="498"/>
      <c r="B1408" s="416"/>
      <c r="C1408" s="8" t="s">
        <v>67</v>
      </c>
      <c r="D1408" s="53">
        <v>0</v>
      </c>
      <c r="E1408" s="53">
        <v>0</v>
      </c>
      <c r="F1408" s="53">
        <v>0</v>
      </c>
      <c r="G1408" s="53">
        <v>0</v>
      </c>
      <c r="H1408" s="345"/>
    </row>
    <row r="1409" spans="1:8" s="3" customFormat="1" ht="15.75">
      <c r="A1409" s="498"/>
      <c r="B1409" s="416"/>
      <c r="C1409" s="8" t="s">
        <v>21</v>
      </c>
      <c r="D1409" s="53">
        <v>0</v>
      </c>
      <c r="E1409" s="53">
        <v>0</v>
      </c>
      <c r="F1409" s="53">
        <v>0</v>
      </c>
      <c r="G1409" s="53">
        <v>0</v>
      </c>
      <c r="H1409" s="345"/>
    </row>
    <row r="1410" spans="1:8" s="3" customFormat="1" ht="15.75">
      <c r="A1410" s="498"/>
      <c r="B1410" s="416"/>
      <c r="C1410" s="8" t="s">
        <v>68</v>
      </c>
      <c r="D1410" s="53">
        <v>0</v>
      </c>
      <c r="E1410" s="53">
        <v>0</v>
      </c>
      <c r="F1410" s="53">
        <v>0</v>
      </c>
      <c r="G1410" s="53">
        <v>0</v>
      </c>
      <c r="H1410" s="345"/>
    </row>
    <row r="1411" spans="1:8" s="3" customFormat="1" ht="15.75">
      <c r="A1411" s="498"/>
      <c r="B1411" s="416"/>
      <c r="C1411" s="8" t="s">
        <v>70</v>
      </c>
      <c r="D1411" s="53">
        <v>0</v>
      </c>
      <c r="E1411" s="53">
        <v>0</v>
      </c>
      <c r="F1411" s="53">
        <v>0</v>
      </c>
      <c r="G1411" s="53">
        <v>0</v>
      </c>
      <c r="H1411" s="345"/>
    </row>
    <row r="1412" spans="2:8" s="3" customFormat="1" ht="15.75" hidden="1">
      <c r="B1412" s="485" t="s">
        <v>1620</v>
      </c>
      <c r="C1412" s="8" t="s">
        <v>15</v>
      </c>
      <c r="D1412" s="398">
        <f>D1413+D1414+D1415+D1416+D1417</f>
        <v>4574149.5</v>
      </c>
      <c r="E1412" s="398"/>
      <c r="F1412" s="398">
        <f>F1413+F1414+F1415+F1416+F1417</f>
        <v>4476903.98051</v>
      </c>
      <c r="G1412" s="398">
        <f aca="true" t="shared" si="15" ref="G1412:G1417">F1412/D1412*100</f>
        <v>97.87401965130348</v>
      </c>
      <c r="H1412" s="399"/>
    </row>
    <row r="1413" spans="2:8" s="3" customFormat="1" ht="15.75" hidden="1">
      <c r="B1413" s="486"/>
      <c r="C1413" s="8" t="s">
        <v>67</v>
      </c>
      <c r="D1413" s="398">
        <f>D8+D93+D298+D383++D533+D593+D883++D953+D993+D1053++D1168+D1218+D1278+D1353</f>
        <v>1688391.1</v>
      </c>
      <c r="E1413" s="398"/>
      <c r="F1413" s="398">
        <f>F8+F93+F298+F383++F533+F593+F883++F953+F993+F1053++F1168+F1218+F1278+F1353</f>
        <v>1649827.27051</v>
      </c>
      <c r="G1413" s="398">
        <f t="shared" si="15"/>
        <v>97.71594214811958</v>
      </c>
      <c r="H1413" s="399"/>
    </row>
    <row r="1414" spans="2:8" s="3" customFormat="1" ht="15.75" hidden="1">
      <c r="B1414" s="486"/>
      <c r="C1414" s="8" t="s">
        <v>21</v>
      </c>
      <c r="D1414" s="398">
        <f>D9+D94+D299+D384+D534+D595+D884+D954+D994+D1054+D1169+D1219+D1279+D1354</f>
        <v>264120.1</v>
      </c>
      <c r="E1414" s="398"/>
      <c r="F1414" s="398">
        <f>F9+F94+F299+F384+F534+F595+F884+F954+F994+F1054+F1169+F1219+F1279+F1354</f>
        <v>287606.91000000003</v>
      </c>
      <c r="G1414" s="398">
        <f t="shared" si="15"/>
        <v>108.89247353760658</v>
      </c>
      <c r="H1414" s="399"/>
    </row>
    <row r="1415" spans="2:8" s="3" customFormat="1" ht="15.75" hidden="1">
      <c r="B1415" s="486"/>
      <c r="C1415" s="8" t="s">
        <v>68</v>
      </c>
      <c r="D1415" s="398">
        <f>D10+D95+D300+D385++D535+D594+D885++D955+D995+D1055++D1170+D1220+D1280+D1355</f>
        <v>1441781.6</v>
      </c>
      <c r="E1415" s="398"/>
      <c r="F1415" s="398">
        <f>F10+F95+F300+F385++F535+F594+F885++F955+F995+F1055++F1170+F1220+F1280+F1355</f>
        <v>1402668.1400000004</v>
      </c>
      <c r="G1415" s="398">
        <f t="shared" si="15"/>
        <v>97.2871439058454</v>
      </c>
      <c r="H1415" s="399"/>
    </row>
    <row r="1416" spans="2:8" s="3" customFormat="1" ht="15.75" hidden="1">
      <c r="B1416" s="486"/>
      <c r="C1416" s="8" t="s">
        <v>69</v>
      </c>
      <c r="D1416" s="398">
        <f>D542+D566+D584</f>
        <v>756051.7</v>
      </c>
      <c r="E1416" s="398"/>
      <c r="F1416" s="398">
        <f>F542+F566+F584</f>
        <v>728709.74</v>
      </c>
      <c r="G1416" s="398">
        <f t="shared" si="15"/>
        <v>96.3835859373109</v>
      </c>
      <c r="H1416" s="399"/>
    </row>
    <row r="1417" spans="3:8" s="3" customFormat="1" ht="12.75" hidden="1">
      <c r="C1417" s="162" t="s">
        <v>70</v>
      </c>
      <c r="D1417" s="398">
        <f>D1356+D1281+D1221+D1171+D1056+D996+D956+D886++D596+D537+D386+D301+D96+D11</f>
        <v>423804.99999999994</v>
      </c>
      <c r="E1417" s="398"/>
      <c r="F1417" s="398">
        <f>F1356+F1281+F1221+F1171+F1056+F996+F956+F886++F596+F537+F386+F301+F96+F11</f>
        <v>408091.92</v>
      </c>
      <c r="G1417" s="398">
        <f t="shared" si="15"/>
        <v>96.29237975012094</v>
      </c>
      <c r="H1417" s="399"/>
    </row>
  </sheetData>
  <sheetProtection/>
  <mergeCells count="565">
    <mergeCell ref="A482:A486"/>
    <mergeCell ref="B482:B486"/>
    <mergeCell ref="A1247:A1251"/>
    <mergeCell ref="A1252:A1256"/>
    <mergeCell ref="A1257:A1261"/>
    <mergeCell ref="A1262:A1266"/>
    <mergeCell ref="A1037:A1041"/>
    <mergeCell ref="A1047:A1051"/>
    <mergeCell ref="A487:A491"/>
    <mergeCell ref="B487:B491"/>
    <mergeCell ref="A1267:A1271"/>
    <mergeCell ref="A1272:A1276"/>
    <mergeCell ref="A1217:A1221"/>
    <mergeCell ref="A1222:A1226"/>
    <mergeCell ref="A1227:A1231"/>
    <mergeCell ref="A1232:A1236"/>
    <mergeCell ref="A1237:A1241"/>
    <mergeCell ref="A1242:A1246"/>
    <mergeCell ref="A12:A16"/>
    <mergeCell ref="B12:B16"/>
    <mergeCell ref="B22:B26"/>
    <mergeCell ref="B17:B21"/>
    <mergeCell ref="A22:A26"/>
    <mergeCell ref="A4:A5"/>
    <mergeCell ref="B4:B5"/>
    <mergeCell ref="A2:H2"/>
    <mergeCell ref="A992:A996"/>
    <mergeCell ref="B852:B856"/>
    <mergeCell ref="A852:A856"/>
    <mergeCell ref="B797:B801"/>
    <mergeCell ref="A797:A801"/>
    <mergeCell ref="A17:A21"/>
    <mergeCell ref="D4:E4"/>
    <mergeCell ref="F4:G4"/>
    <mergeCell ref="A7:A11"/>
    <mergeCell ref="C4:C5"/>
    <mergeCell ref="A32:A36"/>
    <mergeCell ref="B32:B36"/>
    <mergeCell ref="A37:A41"/>
    <mergeCell ref="B37:B41"/>
    <mergeCell ref="A42:A46"/>
    <mergeCell ref="B42:B46"/>
    <mergeCell ref="A27:A31"/>
    <mergeCell ref="B27:B31"/>
    <mergeCell ref="B7:B11"/>
    <mergeCell ref="A47:A51"/>
    <mergeCell ref="B47:B51"/>
    <mergeCell ref="A52:A56"/>
    <mergeCell ref="B52:B56"/>
    <mergeCell ref="A57:A61"/>
    <mergeCell ref="B57:B61"/>
    <mergeCell ref="A62:A66"/>
    <mergeCell ref="B62:B66"/>
    <mergeCell ref="A67:A71"/>
    <mergeCell ref="B67:B71"/>
    <mergeCell ref="A72:A76"/>
    <mergeCell ref="B72:B76"/>
    <mergeCell ref="A77:A81"/>
    <mergeCell ref="B77:B81"/>
    <mergeCell ref="A82:A86"/>
    <mergeCell ref="B82:B86"/>
    <mergeCell ref="A87:A91"/>
    <mergeCell ref="B87:B91"/>
    <mergeCell ref="A92:A96"/>
    <mergeCell ref="B92:B96"/>
    <mergeCell ref="A97:A101"/>
    <mergeCell ref="B97:B101"/>
    <mergeCell ref="A102:A106"/>
    <mergeCell ref="B102:B106"/>
    <mergeCell ref="A107:A111"/>
    <mergeCell ref="B107:B111"/>
    <mergeCell ref="A112:A116"/>
    <mergeCell ref="B112:B116"/>
    <mergeCell ref="A117:A121"/>
    <mergeCell ref="B117:B121"/>
    <mergeCell ref="A122:A126"/>
    <mergeCell ref="B122:B126"/>
    <mergeCell ref="A127:A131"/>
    <mergeCell ref="B127:B131"/>
    <mergeCell ref="A132:A136"/>
    <mergeCell ref="B132:B136"/>
    <mergeCell ref="A137:A141"/>
    <mergeCell ref="B137:B141"/>
    <mergeCell ref="A152:A156"/>
    <mergeCell ref="B152:B156"/>
    <mergeCell ref="A142:A146"/>
    <mergeCell ref="B142:B146"/>
    <mergeCell ref="A147:A151"/>
    <mergeCell ref="B147:B151"/>
    <mergeCell ref="A157:A161"/>
    <mergeCell ref="B157:B161"/>
    <mergeCell ref="A162:A166"/>
    <mergeCell ref="B162:B166"/>
    <mergeCell ref="A167:A171"/>
    <mergeCell ref="B167:B171"/>
    <mergeCell ref="A172:A176"/>
    <mergeCell ref="B172:B176"/>
    <mergeCell ref="A177:A181"/>
    <mergeCell ref="B177:B181"/>
    <mergeCell ref="A182:A186"/>
    <mergeCell ref="B182:B186"/>
    <mergeCell ref="A187:A191"/>
    <mergeCell ref="B187:B191"/>
    <mergeCell ref="A192:A196"/>
    <mergeCell ref="B192:B196"/>
    <mergeCell ref="A197:A201"/>
    <mergeCell ref="B197:B201"/>
    <mergeCell ref="A202:A206"/>
    <mergeCell ref="B202:B206"/>
    <mergeCell ref="A207:A211"/>
    <mergeCell ref="B207:B211"/>
    <mergeCell ref="A212:A216"/>
    <mergeCell ref="B212:B216"/>
    <mergeCell ref="A217:A221"/>
    <mergeCell ref="B217:B221"/>
    <mergeCell ref="A222:A226"/>
    <mergeCell ref="B222:B226"/>
    <mergeCell ref="A227:A231"/>
    <mergeCell ref="B227:B231"/>
    <mergeCell ref="A232:A236"/>
    <mergeCell ref="B232:B236"/>
    <mergeCell ref="A237:A241"/>
    <mergeCell ref="B237:B241"/>
    <mergeCell ref="A242:A246"/>
    <mergeCell ref="B242:B246"/>
    <mergeCell ref="A247:A251"/>
    <mergeCell ref="B247:B251"/>
    <mergeCell ref="A252:A256"/>
    <mergeCell ref="B252:B256"/>
    <mergeCell ref="A257:A261"/>
    <mergeCell ref="B257:B261"/>
    <mergeCell ref="A262:A266"/>
    <mergeCell ref="B262:B266"/>
    <mergeCell ref="A267:A271"/>
    <mergeCell ref="B267:B271"/>
    <mergeCell ref="A272:A276"/>
    <mergeCell ref="B272:B276"/>
    <mergeCell ref="A277:A281"/>
    <mergeCell ref="B277:B281"/>
    <mergeCell ref="A282:A286"/>
    <mergeCell ref="B282:B286"/>
    <mergeCell ref="A287:A291"/>
    <mergeCell ref="B287:B291"/>
    <mergeCell ref="A292:A296"/>
    <mergeCell ref="B292:B296"/>
    <mergeCell ref="A297:A301"/>
    <mergeCell ref="B297:B301"/>
    <mergeCell ref="A302:A306"/>
    <mergeCell ref="B302:B306"/>
    <mergeCell ref="A307:A311"/>
    <mergeCell ref="B307:B311"/>
    <mergeCell ref="A312:A316"/>
    <mergeCell ref="B312:B316"/>
    <mergeCell ref="A317:A321"/>
    <mergeCell ref="B317:B321"/>
    <mergeCell ref="A322:A326"/>
    <mergeCell ref="B322:B326"/>
    <mergeCell ref="A327:A331"/>
    <mergeCell ref="B327:B331"/>
    <mergeCell ref="A332:A336"/>
    <mergeCell ref="B332:B336"/>
    <mergeCell ref="A337:A341"/>
    <mergeCell ref="B337:B341"/>
    <mergeCell ref="A342:A346"/>
    <mergeCell ref="B342:B346"/>
    <mergeCell ref="A347:A351"/>
    <mergeCell ref="B347:B351"/>
    <mergeCell ref="A352:A356"/>
    <mergeCell ref="B352:B356"/>
    <mergeCell ref="A357:A361"/>
    <mergeCell ref="B357:B361"/>
    <mergeCell ref="A362:A366"/>
    <mergeCell ref="B362:B366"/>
    <mergeCell ref="A397:A401"/>
    <mergeCell ref="B397:B401"/>
    <mergeCell ref="A367:A371"/>
    <mergeCell ref="B367:B371"/>
    <mergeCell ref="A372:A376"/>
    <mergeCell ref="B372:B376"/>
    <mergeCell ref="A377:A381"/>
    <mergeCell ref="B377:B381"/>
    <mergeCell ref="B387:B391"/>
    <mergeCell ref="A382:A386"/>
    <mergeCell ref="B382:B386"/>
    <mergeCell ref="A387:A391"/>
    <mergeCell ref="A392:A396"/>
    <mergeCell ref="B392:B396"/>
    <mergeCell ref="A442:A446"/>
    <mergeCell ref="B442:B446"/>
    <mergeCell ref="A402:A406"/>
    <mergeCell ref="B402:B406"/>
    <mergeCell ref="A412:A416"/>
    <mergeCell ref="B412:B416"/>
    <mergeCell ref="A472:A476"/>
    <mergeCell ref="B472:B476"/>
    <mergeCell ref="A447:A451"/>
    <mergeCell ref="B447:B451"/>
    <mergeCell ref="A452:A456"/>
    <mergeCell ref="B452:B456"/>
    <mergeCell ref="A457:A461"/>
    <mergeCell ref="B457:B461"/>
    <mergeCell ref="B462:B466"/>
    <mergeCell ref="A467:A471"/>
    <mergeCell ref="A492:A496"/>
    <mergeCell ref="B492:B496"/>
    <mergeCell ref="A497:A501"/>
    <mergeCell ref="B497:B501"/>
    <mergeCell ref="B522:B526"/>
    <mergeCell ref="A527:A531"/>
    <mergeCell ref="B527:B531"/>
    <mergeCell ref="A502:A506"/>
    <mergeCell ref="B502:B506"/>
    <mergeCell ref="A507:A511"/>
    <mergeCell ref="B507:B511"/>
    <mergeCell ref="A512:A516"/>
    <mergeCell ref="B512:B516"/>
    <mergeCell ref="A580:A585"/>
    <mergeCell ref="B580:B585"/>
    <mergeCell ref="A532:A537"/>
    <mergeCell ref="B532:B537"/>
    <mergeCell ref="A538:A543"/>
    <mergeCell ref="B538:B543"/>
    <mergeCell ref="A544:A549"/>
    <mergeCell ref="A586:A591"/>
    <mergeCell ref="B586:B591"/>
    <mergeCell ref="A592:A596"/>
    <mergeCell ref="B592:B596"/>
    <mergeCell ref="B556:B561"/>
    <mergeCell ref="A574:A579"/>
    <mergeCell ref="B574:B579"/>
    <mergeCell ref="A597:A601"/>
    <mergeCell ref="B597:B601"/>
    <mergeCell ref="A602:A606"/>
    <mergeCell ref="B602:B606"/>
    <mergeCell ref="A607:A611"/>
    <mergeCell ref="B607:B611"/>
    <mergeCell ref="A612:A616"/>
    <mergeCell ref="B612:B616"/>
    <mergeCell ref="A617:A621"/>
    <mergeCell ref="B617:B621"/>
    <mergeCell ref="A622:A626"/>
    <mergeCell ref="B622:B626"/>
    <mergeCell ref="A627:A631"/>
    <mergeCell ref="B627:B631"/>
    <mergeCell ref="A632:A636"/>
    <mergeCell ref="B632:B636"/>
    <mergeCell ref="A642:A646"/>
    <mergeCell ref="A647:A651"/>
    <mergeCell ref="B647:B651"/>
    <mergeCell ref="A637:A641"/>
    <mergeCell ref="A652:A656"/>
    <mergeCell ref="B652:B656"/>
    <mergeCell ref="A657:A661"/>
    <mergeCell ref="B657:B661"/>
    <mergeCell ref="A662:A666"/>
    <mergeCell ref="B662:B666"/>
    <mergeCell ref="A667:A671"/>
    <mergeCell ref="B667:B671"/>
    <mergeCell ref="A672:A676"/>
    <mergeCell ref="B672:B676"/>
    <mergeCell ref="A677:A681"/>
    <mergeCell ref="B677:B681"/>
    <mergeCell ref="A682:A686"/>
    <mergeCell ref="B682:B686"/>
    <mergeCell ref="A687:A691"/>
    <mergeCell ref="B687:B691"/>
    <mergeCell ref="A697:A701"/>
    <mergeCell ref="B697:B701"/>
    <mergeCell ref="A692:A696"/>
    <mergeCell ref="B727:B731"/>
    <mergeCell ref="A702:A706"/>
    <mergeCell ref="B702:B706"/>
    <mergeCell ref="A707:A711"/>
    <mergeCell ref="B707:B711"/>
    <mergeCell ref="A712:A716"/>
    <mergeCell ref="B712:B716"/>
    <mergeCell ref="A732:A736"/>
    <mergeCell ref="B732:B736"/>
    <mergeCell ref="A737:A741"/>
    <mergeCell ref="B737:B741"/>
    <mergeCell ref="A742:A746"/>
    <mergeCell ref="A717:A721"/>
    <mergeCell ref="B717:B721"/>
    <mergeCell ref="A722:A726"/>
    <mergeCell ref="B722:B726"/>
    <mergeCell ref="A727:A731"/>
    <mergeCell ref="A747:A751"/>
    <mergeCell ref="B747:B751"/>
    <mergeCell ref="A752:A756"/>
    <mergeCell ref="B752:B756"/>
    <mergeCell ref="A757:A761"/>
    <mergeCell ref="B757:B761"/>
    <mergeCell ref="A762:A766"/>
    <mergeCell ref="B762:B766"/>
    <mergeCell ref="A767:A771"/>
    <mergeCell ref="B767:B771"/>
    <mergeCell ref="A772:A776"/>
    <mergeCell ref="B772:B776"/>
    <mergeCell ref="A777:A781"/>
    <mergeCell ref="B777:B781"/>
    <mergeCell ref="A782:A786"/>
    <mergeCell ref="B782:B786"/>
    <mergeCell ref="A787:A791"/>
    <mergeCell ref="B787:B791"/>
    <mergeCell ref="A792:A796"/>
    <mergeCell ref="B792:B796"/>
    <mergeCell ref="A802:A806"/>
    <mergeCell ref="B802:B806"/>
    <mergeCell ref="A807:A811"/>
    <mergeCell ref="B807:B811"/>
    <mergeCell ref="A812:A816"/>
    <mergeCell ref="B812:B816"/>
    <mergeCell ref="A817:A821"/>
    <mergeCell ref="B817:B821"/>
    <mergeCell ref="A822:A826"/>
    <mergeCell ref="B822:B826"/>
    <mergeCell ref="A827:A831"/>
    <mergeCell ref="B827:B831"/>
    <mergeCell ref="A832:A836"/>
    <mergeCell ref="B832:B836"/>
    <mergeCell ref="A837:A841"/>
    <mergeCell ref="B837:B841"/>
    <mergeCell ref="A842:A846"/>
    <mergeCell ref="B842:B846"/>
    <mergeCell ref="A847:A851"/>
    <mergeCell ref="B847:B851"/>
    <mergeCell ref="A857:A861"/>
    <mergeCell ref="B857:B861"/>
    <mergeCell ref="A862:A866"/>
    <mergeCell ref="B862:B866"/>
    <mergeCell ref="A867:A871"/>
    <mergeCell ref="B867:B871"/>
    <mergeCell ref="A872:A876"/>
    <mergeCell ref="B872:B876"/>
    <mergeCell ref="A877:A881"/>
    <mergeCell ref="B877:B881"/>
    <mergeCell ref="A882:A886"/>
    <mergeCell ref="B882:B886"/>
    <mergeCell ref="A887:A891"/>
    <mergeCell ref="B887:B891"/>
    <mergeCell ref="A892:A896"/>
    <mergeCell ref="B892:B896"/>
    <mergeCell ref="A897:A901"/>
    <mergeCell ref="B897:B901"/>
    <mergeCell ref="A902:A906"/>
    <mergeCell ref="B902:B906"/>
    <mergeCell ref="A907:A911"/>
    <mergeCell ref="B907:B911"/>
    <mergeCell ref="A912:A916"/>
    <mergeCell ref="B912:B916"/>
    <mergeCell ref="A917:A921"/>
    <mergeCell ref="B917:B921"/>
    <mergeCell ref="A922:A926"/>
    <mergeCell ref="B922:B926"/>
    <mergeCell ref="A927:A931"/>
    <mergeCell ref="B927:B931"/>
    <mergeCell ref="A932:A936"/>
    <mergeCell ref="B932:B936"/>
    <mergeCell ref="B957:B961"/>
    <mergeCell ref="A962:A966"/>
    <mergeCell ref="B962:B966"/>
    <mergeCell ref="A937:A941"/>
    <mergeCell ref="B937:B941"/>
    <mergeCell ref="A942:A946"/>
    <mergeCell ref="B942:B946"/>
    <mergeCell ref="A947:A951"/>
    <mergeCell ref="B947:B951"/>
    <mergeCell ref="A997:A1001"/>
    <mergeCell ref="A1002:A1006"/>
    <mergeCell ref="B997:B1001"/>
    <mergeCell ref="B1002:B1006"/>
    <mergeCell ref="B992:B996"/>
    <mergeCell ref="A967:A971"/>
    <mergeCell ref="B967:B971"/>
    <mergeCell ref="A972:A976"/>
    <mergeCell ref="B972:B976"/>
    <mergeCell ref="A977:A981"/>
    <mergeCell ref="A1007:A1011"/>
    <mergeCell ref="A1012:A1016"/>
    <mergeCell ref="A1017:A1021"/>
    <mergeCell ref="A1022:A1026"/>
    <mergeCell ref="A1027:A1031"/>
    <mergeCell ref="A1032:A1036"/>
    <mergeCell ref="A1042:A1046"/>
    <mergeCell ref="A1057:A1061"/>
    <mergeCell ref="B1057:B1061"/>
    <mergeCell ref="A1062:A1066"/>
    <mergeCell ref="B1062:B1066"/>
    <mergeCell ref="B1037:B1041"/>
    <mergeCell ref="B1042:B1046"/>
    <mergeCell ref="B1047:B1051"/>
    <mergeCell ref="B1052:B1056"/>
    <mergeCell ref="A1052:A1056"/>
    <mergeCell ref="A1067:A1071"/>
    <mergeCell ref="B1067:B1071"/>
    <mergeCell ref="A1072:A1076"/>
    <mergeCell ref="B1072:B1076"/>
    <mergeCell ref="A1077:A1081"/>
    <mergeCell ref="B1077:B1081"/>
    <mergeCell ref="A1082:A1086"/>
    <mergeCell ref="B1082:B1086"/>
    <mergeCell ref="A1087:A1091"/>
    <mergeCell ref="B1087:B1091"/>
    <mergeCell ref="A1092:A1096"/>
    <mergeCell ref="B1092:B1096"/>
    <mergeCell ref="A1097:A1101"/>
    <mergeCell ref="B1097:B1101"/>
    <mergeCell ref="A1102:A1106"/>
    <mergeCell ref="A1107:A1111"/>
    <mergeCell ref="B1107:B1111"/>
    <mergeCell ref="B1102:B1106"/>
    <mergeCell ref="A1112:A1116"/>
    <mergeCell ref="B1112:B1116"/>
    <mergeCell ref="A1117:A1121"/>
    <mergeCell ref="B1117:B1121"/>
    <mergeCell ref="A1122:A1126"/>
    <mergeCell ref="B1122:B1126"/>
    <mergeCell ref="A1127:A1131"/>
    <mergeCell ref="B1127:B1131"/>
    <mergeCell ref="A1132:A1136"/>
    <mergeCell ref="B1132:B1136"/>
    <mergeCell ref="A1137:A1141"/>
    <mergeCell ref="B1137:B1141"/>
    <mergeCell ref="A1142:A1146"/>
    <mergeCell ref="B1142:B1146"/>
    <mergeCell ref="A1147:A1151"/>
    <mergeCell ref="B1147:B1151"/>
    <mergeCell ref="A1152:A1156"/>
    <mergeCell ref="B1152:B1156"/>
    <mergeCell ref="A1157:A1161"/>
    <mergeCell ref="B1157:B1161"/>
    <mergeCell ref="A1162:A1166"/>
    <mergeCell ref="B1162:B1166"/>
    <mergeCell ref="A1167:A1171"/>
    <mergeCell ref="B1167:B1171"/>
    <mergeCell ref="A1172:A1176"/>
    <mergeCell ref="B1172:B1176"/>
    <mergeCell ref="A1177:A1181"/>
    <mergeCell ref="B1177:B1181"/>
    <mergeCell ref="A1182:A1186"/>
    <mergeCell ref="B1182:B1186"/>
    <mergeCell ref="A1187:A1191"/>
    <mergeCell ref="B1187:B1191"/>
    <mergeCell ref="A1192:A1196"/>
    <mergeCell ref="B1192:B1196"/>
    <mergeCell ref="A1197:A1201"/>
    <mergeCell ref="B1197:B1201"/>
    <mergeCell ref="A1202:A1206"/>
    <mergeCell ref="B1202:B1206"/>
    <mergeCell ref="A1207:A1211"/>
    <mergeCell ref="B1207:B1211"/>
    <mergeCell ref="A1212:A1216"/>
    <mergeCell ref="B1212:B1216"/>
    <mergeCell ref="B1217:B1221"/>
    <mergeCell ref="B1222:B1226"/>
    <mergeCell ref="B1227:B1231"/>
    <mergeCell ref="B1232:B1236"/>
    <mergeCell ref="B1237:B1241"/>
    <mergeCell ref="B1242:B1246"/>
    <mergeCell ref="B1247:B1251"/>
    <mergeCell ref="B1252:B1256"/>
    <mergeCell ref="A1277:A1281"/>
    <mergeCell ref="B1277:B1281"/>
    <mergeCell ref="A1282:A1286"/>
    <mergeCell ref="B1282:B1286"/>
    <mergeCell ref="B1257:B1261"/>
    <mergeCell ref="B1262:B1266"/>
    <mergeCell ref="B1267:B1271"/>
    <mergeCell ref="B1272:B1276"/>
    <mergeCell ref="A1287:A1291"/>
    <mergeCell ref="B1287:B1291"/>
    <mergeCell ref="A1292:A1296"/>
    <mergeCell ref="B1292:B1296"/>
    <mergeCell ref="A1297:A1301"/>
    <mergeCell ref="B1297:B1301"/>
    <mergeCell ref="A1307:A1311"/>
    <mergeCell ref="B1302:B1306"/>
    <mergeCell ref="A1317:A1321"/>
    <mergeCell ref="B1317:B1321"/>
    <mergeCell ref="A1302:A1306"/>
    <mergeCell ref="B1307:B1311"/>
    <mergeCell ref="A1312:A1316"/>
    <mergeCell ref="B1312:B1316"/>
    <mergeCell ref="A1322:A1326"/>
    <mergeCell ref="B1322:B1326"/>
    <mergeCell ref="A1327:A1331"/>
    <mergeCell ref="B1327:B1331"/>
    <mergeCell ref="A1332:A1336"/>
    <mergeCell ref="B1332:B1336"/>
    <mergeCell ref="A1337:A1341"/>
    <mergeCell ref="B1337:B1341"/>
    <mergeCell ref="A1347:A1351"/>
    <mergeCell ref="B1347:B1351"/>
    <mergeCell ref="A1352:A1356"/>
    <mergeCell ref="B1352:B1356"/>
    <mergeCell ref="A1342:A1346"/>
    <mergeCell ref="B1342:B1346"/>
    <mergeCell ref="A1357:A1361"/>
    <mergeCell ref="B1357:B1361"/>
    <mergeCell ref="A1362:A1366"/>
    <mergeCell ref="B1362:B1366"/>
    <mergeCell ref="A1367:A1371"/>
    <mergeCell ref="B1367:B1371"/>
    <mergeCell ref="A1407:A1411"/>
    <mergeCell ref="B1407:B1411"/>
    <mergeCell ref="A1387:A1391"/>
    <mergeCell ref="B1387:B1391"/>
    <mergeCell ref="A1392:A1396"/>
    <mergeCell ref="B1392:B1396"/>
    <mergeCell ref="A1397:A1401"/>
    <mergeCell ref="B1397:B1401"/>
    <mergeCell ref="A1402:A1406"/>
    <mergeCell ref="B1402:B1406"/>
    <mergeCell ref="A1372:A1376"/>
    <mergeCell ref="B1372:B1376"/>
    <mergeCell ref="A1377:A1381"/>
    <mergeCell ref="B1377:B1381"/>
    <mergeCell ref="A1382:A1386"/>
    <mergeCell ref="B1382:B1386"/>
    <mergeCell ref="B1007:B1011"/>
    <mergeCell ref="B1012:B1016"/>
    <mergeCell ref="B1017:B1021"/>
    <mergeCell ref="B1022:B1026"/>
    <mergeCell ref="B1027:B1031"/>
    <mergeCell ref="B1032:B1036"/>
    <mergeCell ref="A982:A986"/>
    <mergeCell ref="B982:B986"/>
    <mergeCell ref="A987:A991"/>
    <mergeCell ref="B987:B991"/>
    <mergeCell ref="B562:B567"/>
    <mergeCell ref="A568:A573"/>
    <mergeCell ref="B977:B981"/>
    <mergeCell ref="A952:A956"/>
    <mergeCell ref="B952:B956"/>
    <mergeCell ref="A957:A961"/>
    <mergeCell ref="B407:B411"/>
    <mergeCell ref="A407:A411"/>
    <mergeCell ref="A417:A421"/>
    <mergeCell ref="B417:B421"/>
    <mergeCell ref="A462:A466"/>
    <mergeCell ref="B467:B471"/>
    <mergeCell ref="A427:A431"/>
    <mergeCell ref="B427:B431"/>
    <mergeCell ref="A432:A436"/>
    <mergeCell ref="B432:B436"/>
    <mergeCell ref="A562:A567"/>
    <mergeCell ref="B568:B573"/>
    <mergeCell ref="A477:A481"/>
    <mergeCell ref="B477:B481"/>
    <mergeCell ref="A517:A521"/>
    <mergeCell ref="B517:B521"/>
    <mergeCell ref="A522:A526"/>
    <mergeCell ref="B544:B549"/>
    <mergeCell ref="A550:A555"/>
    <mergeCell ref="B550:B555"/>
    <mergeCell ref="A422:A426"/>
    <mergeCell ref="B422:B426"/>
    <mergeCell ref="A437:A441"/>
    <mergeCell ref="B437:B441"/>
    <mergeCell ref="B1412:B1416"/>
    <mergeCell ref="B637:B641"/>
    <mergeCell ref="B642:B646"/>
    <mergeCell ref="B692:B696"/>
    <mergeCell ref="B742:B746"/>
    <mergeCell ref="A556:A56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58" r:id="rId1"/>
  <rowBreaks count="22" manualBreakCount="22">
    <brk id="36" max="7" man="1"/>
    <brk id="401" max="7" man="1"/>
    <brk id="441" max="7" man="1"/>
    <brk id="521" max="7" man="1"/>
    <brk id="559" max="7" man="1"/>
    <brk id="595" max="7" man="1"/>
    <brk id="636" max="7" man="1"/>
    <brk id="671" max="7" man="1"/>
    <brk id="711" max="7" man="1"/>
    <brk id="756" max="7" man="1"/>
    <brk id="841" max="7" man="1"/>
    <brk id="886" max="7" man="1"/>
    <brk id="931" max="7" man="1"/>
    <brk id="976" max="7" man="1"/>
    <brk id="1021" max="7" man="1"/>
    <brk id="1061" max="7" man="1"/>
    <brk id="1106" max="7" man="1"/>
    <brk id="1156" max="7" man="1"/>
    <brk id="1206" max="7" man="1"/>
    <brk id="1256" max="7" man="1"/>
    <brk id="1306" max="7" man="1"/>
    <brk id="1356" max="7" man="1"/>
  </rowBreaks>
  <colBreaks count="1" manualBreakCount="1">
    <brk id="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IV77"/>
  <sheetViews>
    <sheetView tabSelected="1" zoomScale="75" zoomScaleNormal="75" zoomScaleSheetLayoutView="35" zoomScalePageLayoutView="0" workbookViewId="0" topLeftCell="A1">
      <selection activeCell="A77" sqref="A77:IV77"/>
    </sheetView>
  </sheetViews>
  <sheetFormatPr defaultColWidth="9.140625" defaultRowHeight="12.75"/>
  <cols>
    <col min="2" max="2" width="30.7109375" style="0" customWidth="1"/>
    <col min="20" max="21" width="19.57421875" style="0" customWidth="1"/>
  </cols>
  <sheetData>
    <row r="2" spans="1:21" ht="22.5">
      <c r="A2" s="552" t="s">
        <v>1726</v>
      </c>
      <c r="B2" s="552"/>
      <c r="C2" s="552"/>
      <c r="D2" s="552"/>
      <c r="E2" s="552"/>
      <c r="F2" s="552"/>
      <c r="G2" s="552"/>
      <c r="H2" s="552"/>
      <c r="I2" s="552"/>
      <c r="J2" s="552"/>
      <c r="K2" s="552"/>
      <c r="L2" s="552"/>
      <c r="M2" s="552"/>
      <c r="N2" s="552"/>
      <c r="O2" s="552"/>
      <c r="P2" s="552"/>
      <c r="Q2" s="552"/>
      <c r="R2" s="552"/>
      <c r="S2" s="552"/>
      <c r="T2" s="552"/>
      <c r="U2" s="552"/>
    </row>
    <row r="3" spans="1:2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25.5" customHeight="1">
      <c r="A4" s="419" t="s">
        <v>0</v>
      </c>
      <c r="B4" s="419" t="s">
        <v>41</v>
      </c>
      <c r="C4" s="419" t="s">
        <v>29</v>
      </c>
      <c r="D4" s="419"/>
      <c r="E4" s="419"/>
      <c r="F4" s="419"/>
      <c r="G4" s="419"/>
      <c r="H4" s="419"/>
      <c r="I4" s="419"/>
      <c r="J4" s="419"/>
      <c r="K4" s="419"/>
      <c r="L4" s="419"/>
      <c r="M4" s="419"/>
      <c r="N4" s="419"/>
      <c r="O4" s="419"/>
      <c r="P4" s="419"/>
      <c r="Q4" s="419"/>
      <c r="R4" s="419"/>
      <c r="S4" s="419"/>
      <c r="T4" s="419"/>
      <c r="U4" s="419"/>
    </row>
    <row r="5" spans="1:21" ht="81" customHeight="1">
      <c r="A5" s="419"/>
      <c r="B5" s="419"/>
      <c r="C5" s="419" t="s">
        <v>22</v>
      </c>
      <c r="D5" s="419"/>
      <c r="E5" s="419"/>
      <c r="F5" s="419"/>
      <c r="G5" s="419"/>
      <c r="H5" s="419"/>
      <c r="I5" s="419"/>
      <c r="J5" s="419" t="s">
        <v>31</v>
      </c>
      <c r="K5" s="419"/>
      <c r="L5" s="419"/>
      <c r="M5" s="419"/>
      <c r="N5" s="419"/>
      <c r="O5" s="419"/>
      <c r="P5" s="419"/>
      <c r="Q5" s="419" t="s">
        <v>32</v>
      </c>
      <c r="R5" s="419"/>
      <c r="S5" s="419"/>
      <c r="T5" s="419" t="s">
        <v>34</v>
      </c>
      <c r="U5" s="419" t="s">
        <v>35</v>
      </c>
    </row>
    <row r="6" spans="1:21" ht="99" customHeight="1">
      <c r="A6" s="419"/>
      <c r="B6" s="419"/>
      <c r="C6" s="419" t="s">
        <v>27</v>
      </c>
      <c r="D6" s="419" t="s">
        <v>42</v>
      </c>
      <c r="E6" s="419"/>
      <c r="F6" s="419"/>
      <c r="G6" s="419"/>
      <c r="H6" s="551" t="s">
        <v>40</v>
      </c>
      <c r="I6" s="551" t="s">
        <v>28</v>
      </c>
      <c r="J6" s="419" t="s">
        <v>27</v>
      </c>
      <c r="K6" s="419" t="s">
        <v>42</v>
      </c>
      <c r="L6" s="419"/>
      <c r="M6" s="419"/>
      <c r="N6" s="419"/>
      <c r="O6" s="551" t="s">
        <v>43</v>
      </c>
      <c r="P6" s="551" t="s">
        <v>30</v>
      </c>
      <c r="Q6" s="551" t="s">
        <v>200</v>
      </c>
      <c r="R6" s="551" t="s">
        <v>44</v>
      </c>
      <c r="S6" s="551" t="s">
        <v>33</v>
      </c>
      <c r="T6" s="419"/>
      <c r="U6" s="419"/>
    </row>
    <row r="7" spans="1:21" ht="226.5" customHeight="1">
      <c r="A7" s="419"/>
      <c r="B7" s="419"/>
      <c r="C7" s="419"/>
      <c r="D7" s="131" t="s">
        <v>23</v>
      </c>
      <c r="E7" s="131" t="s">
        <v>24</v>
      </c>
      <c r="F7" s="131" t="s">
        <v>25</v>
      </c>
      <c r="G7" s="131" t="s">
        <v>26</v>
      </c>
      <c r="H7" s="551"/>
      <c r="I7" s="551"/>
      <c r="J7" s="419"/>
      <c r="K7" s="131" t="s">
        <v>23</v>
      </c>
      <c r="L7" s="131" t="s">
        <v>24</v>
      </c>
      <c r="M7" s="131" t="s">
        <v>25</v>
      </c>
      <c r="N7" s="131" t="s">
        <v>26</v>
      </c>
      <c r="O7" s="551"/>
      <c r="P7" s="551"/>
      <c r="Q7" s="551"/>
      <c r="R7" s="551"/>
      <c r="S7" s="551"/>
      <c r="T7" s="419"/>
      <c r="U7" s="419"/>
    </row>
    <row r="8" spans="1:21" ht="31.5">
      <c r="A8" s="58">
        <v>1</v>
      </c>
      <c r="B8" s="58">
        <v>2</v>
      </c>
      <c r="C8" s="58">
        <v>3</v>
      </c>
      <c r="D8" s="58">
        <v>4</v>
      </c>
      <c r="E8" s="58">
        <v>5</v>
      </c>
      <c r="F8" s="58">
        <v>6</v>
      </c>
      <c r="G8" s="58">
        <v>7</v>
      </c>
      <c r="H8" s="58">
        <v>8</v>
      </c>
      <c r="I8" s="58">
        <v>9</v>
      </c>
      <c r="J8" s="58">
        <v>10</v>
      </c>
      <c r="K8" s="58">
        <v>11</v>
      </c>
      <c r="L8" s="58">
        <v>12</v>
      </c>
      <c r="M8" s="58">
        <v>13</v>
      </c>
      <c r="N8" s="58">
        <v>14</v>
      </c>
      <c r="O8" s="58">
        <v>15</v>
      </c>
      <c r="P8" s="58">
        <v>16</v>
      </c>
      <c r="Q8" s="58" t="s">
        <v>45</v>
      </c>
      <c r="R8" s="58">
        <v>18</v>
      </c>
      <c r="S8" s="58">
        <v>19</v>
      </c>
      <c r="T8" s="58">
        <v>20</v>
      </c>
      <c r="U8" s="58">
        <v>21</v>
      </c>
    </row>
    <row r="9" spans="1:21" ht="78.75">
      <c r="A9" s="105">
        <v>1</v>
      </c>
      <c r="B9" s="106" t="s">
        <v>742</v>
      </c>
      <c r="C9" s="57">
        <v>6</v>
      </c>
      <c r="D9" s="158">
        <v>4</v>
      </c>
      <c r="E9" s="158">
        <v>2</v>
      </c>
      <c r="F9" s="158" t="s">
        <v>289</v>
      </c>
      <c r="G9" s="158" t="s">
        <v>289</v>
      </c>
      <c r="H9" s="158">
        <v>0.3</v>
      </c>
      <c r="I9" s="143">
        <v>2.8</v>
      </c>
      <c r="J9" s="158">
        <v>16</v>
      </c>
      <c r="K9" s="158">
        <v>13</v>
      </c>
      <c r="L9" s="158">
        <v>3</v>
      </c>
      <c r="M9" s="158" t="s">
        <v>289</v>
      </c>
      <c r="N9" s="158" t="s">
        <v>289</v>
      </c>
      <c r="O9" s="158">
        <v>0.5</v>
      </c>
      <c r="P9" s="143">
        <v>4.8</v>
      </c>
      <c r="Q9" s="158">
        <v>99.2</v>
      </c>
      <c r="R9" s="158">
        <v>0.2</v>
      </c>
      <c r="S9" s="143">
        <v>1.6</v>
      </c>
      <c r="T9" s="143">
        <f>I9+P9+S9</f>
        <v>9.2</v>
      </c>
      <c r="U9" s="158" t="s">
        <v>743</v>
      </c>
    </row>
    <row r="10" spans="1:21" ht="120">
      <c r="A10" s="21" t="s">
        <v>14</v>
      </c>
      <c r="B10" s="138" t="s">
        <v>696</v>
      </c>
      <c r="C10" s="21">
        <v>3</v>
      </c>
      <c r="D10" s="132">
        <v>1</v>
      </c>
      <c r="E10" s="132">
        <v>2</v>
      </c>
      <c r="F10" s="132" t="s">
        <v>289</v>
      </c>
      <c r="G10" s="132" t="s">
        <v>289</v>
      </c>
      <c r="H10" s="132">
        <v>0.3</v>
      </c>
      <c r="I10" s="133">
        <v>2.6</v>
      </c>
      <c r="J10" s="132">
        <v>8</v>
      </c>
      <c r="K10" s="132">
        <v>6</v>
      </c>
      <c r="L10" s="132">
        <v>2</v>
      </c>
      <c r="M10" s="132" t="s">
        <v>289</v>
      </c>
      <c r="N10" s="132" t="s">
        <v>289</v>
      </c>
      <c r="O10" s="132">
        <v>0.5</v>
      </c>
      <c r="P10" s="133">
        <v>4.75</v>
      </c>
      <c r="Q10" s="132">
        <v>99.3</v>
      </c>
      <c r="R10" s="132">
        <v>0.2</v>
      </c>
      <c r="S10" s="133">
        <v>1.6</v>
      </c>
      <c r="T10" s="133">
        <f>I10+P10+S10</f>
        <v>8.95</v>
      </c>
      <c r="U10" s="134" t="s">
        <v>744</v>
      </c>
    </row>
    <row r="11" spans="1:21" ht="150">
      <c r="A11" s="21" t="s">
        <v>138</v>
      </c>
      <c r="B11" s="138" t="s">
        <v>745</v>
      </c>
      <c r="C11" s="44">
        <v>2</v>
      </c>
      <c r="D11" s="132">
        <v>2</v>
      </c>
      <c r="E11" s="132" t="s">
        <v>289</v>
      </c>
      <c r="F11" s="132" t="s">
        <v>289</v>
      </c>
      <c r="G11" s="132" t="s">
        <v>289</v>
      </c>
      <c r="H11" s="132">
        <v>0.3</v>
      </c>
      <c r="I11" s="135">
        <v>3</v>
      </c>
      <c r="J11" s="132">
        <v>2</v>
      </c>
      <c r="K11" s="132">
        <v>2</v>
      </c>
      <c r="L11" s="132" t="s">
        <v>289</v>
      </c>
      <c r="M11" s="132" t="s">
        <v>289</v>
      </c>
      <c r="N11" s="132" t="s">
        <v>289</v>
      </c>
      <c r="O11" s="132">
        <v>0.5</v>
      </c>
      <c r="P11" s="135">
        <v>5</v>
      </c>
      <c r="Q11" s="132">
        <v>93.4</v>
      </c>
      <c r="R11" s="132">
        <v>0.2</v>
      </c>
      <c r="S11" s="133">
        <v>1.6</v>
      </c>
      <c r="T11" s="133">
        <f>I11+P11+S11</f>
        <v>9.6</v>
      </c>
      <c r="U11" s="134" t="s">
        <v>744</v>
      </c>
    </row>
    <row r="12" spans="1:21" ht="105">
      <c r="A12" s="21" t="s">
        <v>142</v>
      </c>
      <c r="B12" s="136" t="s">
        <v>746</v>
      </c>
      <c r="C12" s="137">
        <v>3</v>
      </c>
      <c r="D12" s="137">
        <v>3</v>
      </c>
      <c r="E12" s="132" t="s">
        <v>289</v>
      </c>
      <c r="F12" s="132" t="s">
        <v>289</v>
      </c>
      <c r="G12" s="132" t="s">
        <v>289</v>
      </c>
      <c r="H12" s="132">
        <v>0.3</v>
      </c>
      <c r="I12" s="135">
        <v>3</v>
      </c>
      <c r="J12" s="137">
        <v>3</v>
      </c>
      <c r="K12" s="137">
        <v>3</v>
      </c>
      <c r="L12" s="132" t="s">
        <v>289</v>
      </c>
      <c r="M12" s="132" t="s">
        <v>289</v>
      </c>
      <c r="N12" s="132" t="s">
        <v>289</v>
      </c>
      <c r="O12" s="132">
        <v>0.5</v>
      </c>
      <c r="P12" s="135">
        <v>5</v>
      </c>
      <c r="Q12" s="137">
        <v>99.8</v>
      </c>
      <c r="R12" s="137">
        <v>0.2</v>
      </c>
      <c r="S12" s="133">
        <v>1.6</v>
      </c>
      <c r="T12" s="133">
        <f>I12+P12+S12</f>
        <v>9.6</v>
      </c>
      <c r="U12" s="134" t="s">
        <v>744</v>
      </c>
    </row>
    <row r="13" spans="1:21" ht="89.25" customHeight="1">
      <c r="A13" s="21" t="s">
        <v>145</v>
      </c>
      <c r="B13" s="136" t="s">
        <v>747</v>
      </c>
      <c r="C13" s="137">
        <v>3</v>
      </c>
      <c r="D13" s="137">
        <v>2</v>
      </c>
      <c r="E13" s="137">
        <v>1</v>
      </c>
      <c r="F13" s="132" t="s">
        <v>289</v>
      </c>
      <c r="G13" s="132" t="s">
        <v>289</v>
      </c>
      <c r="H13" s="132">
        <v>0.3</v>
      </c>
      <c r="I13" s="135">
        <v>2.8</v>
      </c>
      <c r="J13" s="137">
        <v>3</v>
      </c>
      <c r="K13" s="137">
        <v>2</v>
      </c>
      <c r="L13" s="137">
        <v>1</v>
      </c>
      <c r="M13" s="132" t="s">
        <v>289</v>
      </c>
      <c r="N13" s="132" t="s">
        <v>289</v>
      </c>
      <c r="O13" s="132">
        <v>0.5</v>
      </c>
      <c r="P13" s="135">
        <v>4.7</v>
      </c>
      <c r="Q13" s="137">
        <v>99.1</v>
      </c>
      <c r="R13" s="137">
        <v>0.2</v>
      </c>
      <c r="S13" s="133">
        <v>1.6</v>
      </c>
      <c r="T13" s="133">
        <f>I13+P13+S13</f>
        <v>9.1</v>
      </c>
      <c r="U13" s="134" t="s">
        <v>744</v>
      </c>
    </row>
    <row r="14" spans="1:21" ht="63">
      <c r="A14" s="107" t="s">
        <v>4</v>
      </c>
      <c r="B14" s="105" t="s">
        <v>503</v>
      </c>
      <c r="C14" s="105">
        <v>8</v>
      </c>
      <c r="D14" s="105">
        <v>8</v>
      </c>
      <c r="E14" s="105" t="s">
        <v>289</v>
      </c>
      <c r="F14" s="105" t="s">
        <v>289</v>
      </c>
      <c r="G14" s="105" t="s">
        <v>289</v>
      </c>
      <c r="H14" s="105">
        <v>0.3</v>
      </c>
      <c r="I14" s="105">
        <v>3</v>
      </c>
      <c r="J14" s="105">
        <v>40</v>
      </c>
      <c r="K14" s="105">
        <v>36</v>
      </c>
      <c r="L14" s="105">
        <v>3</v>
      </c>
      <c r="M14" s="105"/>
      <c r="N14" s="105">
        <v>1</v>
      </c>
      <c r="O14" s="105">
        <v>0.5</v>
      </c>
      <c r="P14" s="105">
        <v>4.8</v>
      </c>
      <c r="Q14" s="105">
        <v>99.2</v>
      </c>
      <c r="R14" s="105">
        <v>0.2</v>
      </c>
      <c r="S14" s="105">
        <v>1.6</v>
      </c>
      <c r="T14" s="105">
        <f aca="true" t="shared" si="0" ref="T14:T22">I14+P14+S14</f>
        <v>9.4</v>
      </c>
      <c r="U14" s="105" t="s">
        <v>500</v>
      </c>
    </row>
    <row r="15" spans="1:21" ht="47.25">
      <c r="A15" s="96" t="s">
        <v>5</v>
      </c>
      <c r="B15" s="21" t="s">
        <v>396</v>
      </c>
      <c r="C15" s="21">
        <v>2</v>
      </c>
      <c r="D15" s="21">
        <v>2</v>
      </c>
      <c r="E15" s="21" t="s">
        <v>289</v>
      </c>
      <c r="F15" s="21" t="s">
        <v>289</v>
      </c>
      <c r="G15" s="21" t="s">
        <v>289</v>
      </c>
      <c r="H15" s="21">
        <v>0.3</v>
      </c>
      <c r="I15" s="58">
        <v>3</v>
      </c>
      <c r="J15" s="21">
        <v>6</v>
      </c>
      <c r="K15" s="21">
        <v>5</v>
      </c>
      <c r="L15" s="21" t="s">
        <v>289</v>
      </c>
      <c r="M15" s="21" t="s">
        <v>289</v>
      </c>
      <c r="N15" s="21">
        <v>1</v>
      </c>
      <c r="O15" s="21">
        <v>0.5</v>
      </c>
      <c r="P15" s="58">
        <v>4.2</v>
      </c>
      <c r="Q15" s="21">
        <v>99.5</v>
      </c>
      <c r="R15" s="21">
        <v>0.2</v>
      </c>
      <c r="S15" s="21">
        <v>1.6</v>
      </c>
      <c r="T15" s="58">
        <f t="shared" si="0"/>
        <v>8.8</v>
      </c>
      <c r="U15" s="21" t="s">
        <v>501</v>
      </c>
    </row>
    <row r="16" spans="1:21" ht="47.25">
      <c r="A16" s="96" t="s">
        <v>526</v>
      </c>
      <c r="B16" s="21" t="s">
        <v>417</v>
      </c>
      <c r="C16" s="21">
        <v>3</v>
      </c>
      <c r="D16" s="21">
        <v>3</v>
      </c>
      <c r="E16" s="21" t="s">
        <v>289</v>
      </c>
      <c r="F16" s="21" t="s">
        <v>289</v>
      </c>
      <c r="G16" s="21" t="s">
        <v>289</v>
      </c>
      <c r="H16" s="21">
        <v>0.3</v>
      </c>
      <c r="I16" s="58">
        <v>3</v>
      </c>
      <c r="J16" s="21">
        <v>10</v>
      </c>
      <c r="K16" s="21">
        <v>10</v>
      </c>
      <c r="L16" s="21" t="s">
        <v>289</v>
      </c>
      <c r="M16" s="21" t="s">
        <v>289</v>
      </c>
      <c r="N16" s="21" t="s">
        <v>289</v>
      </c>
      <c r="O16" s="21">
        <v>0.5</v>
      </c>
      <c r="P16" s="58">
        <v>5</v>
      </c>
      <c r="Q16" s="21">
        <v>99</v>
      </c>
      <c r="R16" s="21">
        <v>0.2</v>
      </c>
      <c r="S16" s="21">
        <v>1.6</v>
      </c>
      <c r="T16" s="58">
        <f t="shared" si="0"/>
        <v>9.6</v>
      </c>
      <c r="U16" s="21" t="s">
        <v>501</v>
      </c>
    </row>
    <row r="17" spans="1:21" ht="78.75">
      <c r="A17" s="96" t="s">
        <v>1483</v>
      </c>
      <c r="B17" s="21" t="s">
        <v>445</v>
      </c>
      <c r="C17" s="21">
        <v>4</v>
      </c>
      <c r="D17" s="21">
        <v>3</v>
      </c>
      <c r="E17" s="21">
        <v>1</v>
      </c>
      <c r="F17" s="21" t="s">
        <v>289</v>
      </c>
      <c r="G17" s="21" t="s">
        <v>289</v>
      </c>
      <c r="H17" s="21">
        <v>0.3</v>
      </c>
      <c r="I17" s="58">
        <v>2.9</v>
      </c>
      <c r="J17" s="21">
        <v>6</v>
      </c>
      <c r="K17" s="21">
        <v>6</v>
      </c>
      <c r="L17" s="21" t="s">
        <v>289</v>
      </c>
      <c r="M17" s="21" t="s">
        <v>289</v>
      </c>
      <c r="N17" s="21" t="s">
        <v>289</v>
      </c>
      <c r="O17" s="21">
        <v>0.5</v>
      </c>
      <c r="P17" s="58">
        <v>5</v>
      </c>
      <c r="Q17" s="21">
        <v>99.2</v>
      </c>
      <c r="R17" s="21">
        <v>0.2</v>
      </c>
      <c r="S17" s="21">
        <v>1.6</v>
      </c>
      <c r="T17" s="59">
        <f t="shared" si="0"/>
        <v>9.5</v>
      </c>
      <c r="U17" s="21" t="s">
        <v>501</v>
      </c>
    </row>
    <row r="18" spans="1:21" ht="47.25">
      <c r="A18" s="340" t="s">
        <v>1557</v>
      </c>
      <c r="B18" s="21" t="s">
        <v>453</v>
      </c>
      <c r="C18" s="21">
        <v>2</v>
      </c>
      <c r="D18" s="21">
        <v>2</v>
      </c>
      <c r="E18" s="21" t="s">
        <v>289</v>
      </c>
      <c r="F18" s="21" t="s">
        <v>289</v>
      </c>
      <c r="G18" s="21" t="s">
        <v>289</v>
      </c>
      <c r="H18" s="21">
        <v>0.3</v>
      </c>
      <c r="I18" s="58">
        <v>3</v>
      </c>
      <c r="J18" s="21">
        <v>3</v>
      </c>
      <c r="K18" s="21">
        <v>3</v>
      </c>
      <c r="L18" s="21" t="s">
        <v>289</v>
      </c>
      <c r="M18" s="21" t="s">
        <v>289</v>
      </c>
      <c r="N18" s="21" t="s">
        <v>289</v>
      </c>
      <c r="O18" s="21">
        <v>0.5</v>
      </c>
      <c r="P18" s="58">
        <v>5</v>
      </c>
      <c r="Q18" s="21">
        <v>97.4</v>
      </c>
      <c r="R18" s="21">
        <v>0.2</v>
      </c>
      <c r="S18" s="21">
        <v>1.6</v>
      </c>
      <c r="T18" s="58">
        <f t="shared" si="0"/>
        <v>9.6</v>
      </c>
      <c r="U18" s="21" t="s">
        <v>501</v>
      </c>
    </row>
    <row r="19" spans="1:21" ht="78.75">
      <c r="A19" s="96" t="s">
        <v>1558</v>
      </c>
      <c r="B19" s="21" t="s">
        <v>459</v>
      </c>
      <c r="C19" s="21">
        <v>3</v>
      </c>
      <c r="D19" s="21">
        <v>3</v>
      </c>
      <c r="E19" s="21" t="s">
        <v>289</v>
      </c>
      <c r="F19" s="21" t="s">
        <v>289</v>
      </c>
      <c r="G19" s="21" t="s">
        <v>289</v>
      </c>
      <c r="H19" s="21">
        <v>0.3</v>
      </c>
      <c r="I19" s="58">
        <v>3</v>
      </c>
      <c r="J19" s="21">
        <v>4</v>
      </c>
      <c r="K19" s="21">
        <v>2</v>
      </c>
      <c r="L19" s="21">
        <v>2</v>
      </c>
      <c r="M19" s="21" t="s">
        <v>289</v>
      </c>
      <c r="N19" s="21" t="s">
        <v>289</v>
      </c>
      <c r="O19" s="21">
        <v>0.5</v>
      </c>
      <c r="P19" s="58">
        <v>4.5</v>
      </c>
      <c r="Q19" s="21">
        <v>98.16</v>
      </c>
      <c r="R19" s="21">
        <v>0.2</v>
      </c>
      <c r="S19" s="21">
        <v>1.6</v>
      </c>
      <c r="T19" s="58">
        <f t="shared" si="0"/>
        <v>9.1</v>
      </c>
      <c r="U19" s="21" t="s">
        <v>502</v>
      </c>
    </row>
    <row r="20" spans="1:21" ht="78.75">
      <c r="A20" s="96" t="s">
        <v>1559</v>
      </c>
      <c r="B20" s="21" t="s">
        <v>469</v>
      </c>
      <c r="C20" s="21">
        <v>2</v>
      </c>
      <c r="D20" s="21">
        <v>2</v>
      </c>
      <c r="E20" s="21" t="s">
        <v>289</v>
      </c>
      <c r="F20" s="21" t="s">
        <v>289</v>
      </c>
      <c r="G20" s="21" t="s">
        <v>289</v>
      </c>
      <c r="H20" s="21">
        <v>0.3</v>
      </c>
      <c r="I20" s="58">
        <v>3</v>
      </c>
      <c r="J20" s="21">
        <v>5</v>
      </c>
      <c r="K20" s="21">
        <v>5</v>
      </c>
      <c r="L20" s="21" t="s">
        <v>289</v>
      </c>
      <c r="M20" s="21" t="s">
        <v>289</v>
      </c>
      <c r="N20" s="21" t="s">
        <v>289</v>
      </c>
      <c r="O20" s="21">
        <v>0.5</v>
      </c>
      <c r="P20" s="58">
        <v>5</v>
      </c>
      <c r="Q20" s="21">
        <v>99.15</v>
      </c>
      <c r="R20" s="21">
        <v>0.2</v>
      </c>
      <c r="S20" s="21">
        <v>1.6</v>
      </c>
      <c r="T20" s="58">
        <f t="shared" si="0"/>
        <v>9.6</v>
      </c>
      <c r="U20" s="21" t="s">
        <v>501</v>
      </c>
    </row>
    <row r="21" spans="1:21" ht="94.5">
      <c r="A21" s="96" t="s">
        <v>1560</v>
      </c>
      <c r="B21" s="21" t="s">
        <v>481</v>
      </c>
      <c r="C21" s="21">
        <v>3</v>
      </c>
      <c r="D21" s="21">
        <v>2</v>
      </c>
      <c r="E21" s="21">
        <v>1</v>
      </c>
      <c r="F21" s="21"/>
      <c r="G21" s="21"/>
      <c r="H21" s="21">
        <v>0.3</v>
      </c>
      <c r="I21" s="58">
        <v>2.8</v>
      </c>
      <c r="J21" s="21">
        <v>1</v>
      </c>
      <c r="K21" s="21">
        <v>1</v>
      </c>
      <c r="L21" s="21"/>
      <c r="M21" s="21"/>
      <c r="N21" s="21"/>
      <c r="O21" s="21">
        <v>0.5</v>
      </c>
      <c r="P21" s="58">
        <v>5</v>
      </c>
      <c r="Q21" s="21">
        <v>99.4</v>
      </c>
      <c r="R21" s="21">
        <v>0.2</v>
      </c>
      <c r="S21" s="21">
        <v>1.6</v>
      </c>
      <c r="T21" s="58">
        <f t="shared" si="0"/>
        <v>9.4</v>
      </c>
      <c r="U21" s="21" t="s">
        <v>501</v>
      </c>
    </row>
    <row r="22" spans="1:21" ht="47.25">
      <c r="A22" s="96" t="s">
        <v>1561</v>
      </c>
      <c r="B22" s="21" t="s">
        <v>487</v>
      </c>
      <c r="C22" s="21">
        <v>1</v>
      </c>
      <c r="D22" s="21">
        <v>1</v>
      </c>
      <c r="E22" s="21" t="s">
        <v>289</v>
      </c>
      <c r="F22" s="21" t="s">
        <v>289</v>
      </c>
      <c r="G22" s="21" t="s">
        <v>289</v>
      </c>
      <c r="H22" s="21">
        <v>0.3</v>
      </c>
      <c r="I22" s="58">
        <v>3</v>
      </c>
      <c r="J22" s="21">
        <v>5</v>
      </c>
      <c r="K22" s="21">
        <v>5</v>
      </c>
      <c r="L22" s="21" t="s">
        <v>289</v>
      </c>
      <c r="M22" s="21" t="s">
        <v>289</v>
      </c>
      <c r="N22" s="21" t="s">
        <v>289</v>
      </c>
      <c r="O22" s="21">
        <v>0.5</v>
      </c>
      <c r="P22" s="58">
        <v>5</v>
      </c>
      <c r="Q22" s="21">
        <v>99.4</v>
      </c>
      <c r="R22" s="21">
        <v>0.2</v>
      </c>
      <c r="S22" s="21">
        <v>1.6</v>
      </c>
      <c r="T22" s="58">
        <f t="shared" si="0"/>
        <v>9.6</v>
      </c>
      <c r="U22" s="21" t="s">
        <v>501</v>
      </c>
    </row>
    <row r="23" spans="1:21" ht="63">
      <c r="A23" s="105">
        <v>3</v>
      </c>
      <c r="B23" s="160" t="s">
        <v>688</v>
      </c>
      <c r="C23" s="146">
        <v>6</v>
      </c>
      <c r="D23" s="146">
        <v>6</v>
      </c>
      <c r="E23" s="146"/>
      <c r="F23" s="146"/>
      <c r="G23" s="146"/>
      <c r="H23" s="146">
        <v>0.3</v>
      </c>
      <c r="I23" s="146">
        <v>3</v>
      </c>
      <c r="J23" s="146">
        <v>11</v>
      </c>
      <c r="K23" s="146">
        <v>11</v>
      </c>
      <c r="L23" s="161"/>
      <c r="M23" s="105"/>
      <c r="N23" s="105"/>
      <c r="O23" s="105">
        <v>0.5</v>
      </c>
      <c r="P23" s="105">
        <v>5</v>
      </c>
      <c r="Q23" s="105">
        <v>99.2</v>
      </c>
      <c r="R23" s="105">
        <v>0.2</v>
      </c>
      <c r="S23" s="105">
        <v>1.6</v>
      </c>
      <c r="T23" s="105">
        <v>9.6</v>
      </c>
      <c r="U23" s="98" t="s">
        <v>249</v>
      </c>
    </row>
    <row r="24" spans="1:21" ht="47.25">
      <c r="A24" s="21" t="s">
        <v>125</v>
      </c>
      <c r="B24" s="18" t="s">
        <v>666</v>
      </c>
      <c r="C24" s="21">
        <v>3</v>
      </c>
      <c r="D24" s="21">
        <v>3</v>
      </c>
      <c r="E24" s="21"/>
      <c r="F24" s="21"/>
      <c r="G24" s="21"/>
      <c r="H24" s="21">
        <v>0.3</v>
      </c>
      <c r="I24" s="21">
        <v>3</v>
      </c>
      <c r="J24" s="21">
        <v>8</v>
      </c>
      <c r="K24" s="21">
        <v>8</v>
      </c>
      <c r="L24" s="21"/>
      <c r="M24" s="21"/>
      <c r="N24" s="21"/>
      <c r="O24" s="21">
        <v>0.5</v>
      </c>
      <c r="P24" s="21">
        <v>5</v>
      </c>
      <c r="Q24" s="21">
        <v>98.6</v>
      </c>
      <c r="R24" s="21">
        <v>0.2</v>
      </c>
      <c r="S24" s="21">
        <v>1.6</v>
      </c>
      <c r="T24" s="21">
        <v>9.6</v>
      </c>
      <c r="U24" s="22" t="s">
        <v>249</v>
      </c>
    </row>
    <row r="25" spans="1:21" ht="47.25">
      <c r="A25" s="21" t="s">
        <v>756</v>
      </c>
      <c r="B25" s="18" t="s">
        <v>111</v>
      </c>
      <c r="C25" s="21">
        <v>2</v>
      </c>
      <c r="D25" s="21">
        <v>2</v>
      </c>
      <c r="E25" s="21"/>
      <c r="F25" s="21"/>
      <c r="G25" s="21"/>
      <c r="H25" s="21">
        <v>0.3</v>
      </c>
      <c r="I25" s="21">
        <v>3</v>
      </c>
      <c r="J25" s="21">
        <v>2</v>
      </c>
      <c r="K25" s="21">
        <v>2</v>
      </c>
      <c r="L25" s="21"/>
      <c r="M25" s="21"/>
      <c r="N25" s="21"/>
      <c r="O25" s="21">
        <v>0.5</v>
      </c>
      <c r="P25" s="21">
        <v>5</v>
      </c>
      <c r="Q25" s="21">
        <v>98.9</v>
      </c>
      <c r="R25" s="21">
        <v>0.2</v>
      </c>
      <c r="S25" s="21">
        <v>1.6</v>
      </c>
      <c r="T25" s="21">
        <v>9.6</v>
      </c>
      <c r="U25" s="22" t="s">
        <v>249</v>
      </c>
    </row>
    <row r="26" spans="1:21" ht="47.25">
      <c r="A26" s="25" t="s">
        <v>1158</v>
      </c>
      <c r="B26" s="108" t="s">
        <v>114</v>
      </c>
      <c r="C26" s="25">
        <v>1</v>
      </c>
      <c r="D26" s="25">
        <v>1</v>
      </c>
      <c r="E26" s="25"/>
      <c r="F26" s="25"/>
      <c r="G26" s="25"/>
      <c r="H26" s="25">
        <v>0.3</v>
      </c>
      <c r="I26" s="25">
        <v>3</v>
      </c>
      <c r="J26" s="25">
        <v>1</v>
      </c>
      <c r="K26" s="25">
        <v>1</v>
      </c>
      <c r="L26" s="8"/>
      <c r="M26" s="8"/>
      <c r="N26" s="8"/>
      <c r="O26" s="25">
        <v>0.5</v>
      </c>
      <c r="P26" s="25">
        <v>5</v>
      </c>
      <c r="Q26" s="53">
        <v>99.99</v>
      </c>
      <c r="R26" s="25">
        <v>0.2</v>
      </c>
      <c r="S26" s="25">
        <v>1.6</v>
      </c>
      <c r="T26" s="25">
        <v>9.6</v>
      </c>
      <c r="U26" s="22" t="s">
        <v>249</v>
      </c>
    </row>
    <row r="27" spans="1:21" ht="78.75">
      <c r="A27" s="96" t="s">
        <v>49</v>
      </c>
      <c r="B27" s="89" t="s">
        <v>50</v>
      </c>
      <c r="C27" s="57">
        <v>2</v>
      </c>
      <c r="D27" s="57">
        <v>2</v>
      </c>
      <c r="E27" s="57" t="s">
        <v>289</v>
      </c>
      <c r="F27" s="57" t="s">
        <v>289</v>
      </c>
      <c r="G27" s="57" t="s">
        <v>289</v>
      </c>
      <c r="H27" s="57">
        <v>0.3</v>
      </c>
      <c r="I27" s="109">
        <v>3</v>
      </c>
      <c r="J27" s="57">
        <v>22</v>
      </c>
      <c r="K27" s="57">
        <v>19</v>
      </c>
      <c r="L27" s="57">
        <v>2</v>
      </c>
      <c r="M27" s="57" t="s">
        <v>289</v>
      </c>
      <c r="N27" s="57">
        <v>1</v>
      </c>
      <c r="O27" s="57">
        <v>0.5</v>
      </c>
      <c r="P27" s="109">
        <v>4.7</v>
      </c>
      <c r="Q27" s="57">
        <v>99.3</v>
      </c>
      <c r="R27" s="57">
        <v>0.2</v>
      </c>
      <c r="S27" s="57">
        <v>1.6</v>
      </c>
      <c r="T27" s="109">
        <f aca="true" t="shared" si="1" ref="T27:T38">I27+P27+S27</f>
        <v>9.3</v>
      </c>
      <c r="U27" s="57" t="s">
        <v>500</v>
      </c>
    </row>
    <row r="28" spans="1:21" ht="63">
      <c r="A28" s="113" t="s">
        <v>128</v>
      </c>
      <c r="B28" s="21" t="s">
        <v>979</v>
      </c>
      <c r="C28" s="21">
        <v>1</v>
      </c>
      <c r="D28" s="21">
        <v>1</v>
      </c>
      <c r="E28" s="21" t="s">
        <v>289</v>
      </c>
      <c r="F28" s="21" t="s">
        <v>289</v>
      </c>
      <c r="G28" s="21" t="s">
        <v>289</v>
      </c>
      <c r="H28" s="21">
        <v>0.3</v>
      </c>
      <c r="I28" s="58">
        <v>3</v>
      </c>
      <c r="J28" s="21">
        <v>6</v>
      </c>
      <c r="K28" s="21">
        <v>5</v>
      </c>
      <c r="L28" s="21">
        <v>1</v>
      </c>
      <c r="M28" s="21" t="s">
        <v>289</v>
      </c>
      <c r="N28" s="21" t="s">
        <v>289</v>
      </c>
      <c r="O28" s="21">
        <v>0.5</v>
      </c>
      <c r="P28" s="58">
        <v>4.8</v>
      </c>
      <c r="Q28" s="21">
        <v>99.1</v>
      </c>
      <c r="R28" s="21">
        <v>0.2</v>
      </c>
      <c r="S28" s="21">
        <v>1.6</v>
      </c>
      <c r="T28" s="58">
        <f t="shared" si="1"/>
        <v>9.4</v>
      </c>
      <c r="U28" s="21" t="s">
        <v>501</v>
      </c>
    </row>
    <row r="29" spans="1:21" ht="63">
      <c r="A29" s="113" t="s">
        <v>1161</v>
      </c>
      <c r="B29" s="21" t="s">
        <v>980</v>
      </c>
      <c r="C29" s="21">
        <v>1</v>
      </c>
      <c r="D29" s="21">
        <v>1</v>
      </c>
      <c r="E29" s="21" t="s">
        <v>289</v>
      </c>
      <c r="F29" s="21" t="s">
        <v>289</v>
      </c>
      <c r="G29" s="21" t="s">
        <v>289</v>
      </c>
      <c r="H29" s="21">
        <v>0.3</v>
      </c>
      <c r="I29" s="58">
        <v>3</v>
      </c>
      <c r="J29" s="21">
        <v>2</v>
      </c>
      <c r="K29" s="21">
        <v>2</v>
      </c>
      <c r="L29" s="21" t="s">
        <v>289</v>
      </c>
      <c r="M29" s="21" t="s">
        <v>289</v>
      </c>
      <c r="N29" s="21" t="s">
        <v>289</v>
      </c>
      <c r="O29" s="21">
        <v>0.5</v>
      </c>
      <c r="P29" s="58">
        <v>5</v>
      </c>
      <c r="Q29" s="21">
        <v>99.2</v>
      </c>
      <c r="R29" s="21">
        <v>0.2</v>
      </c>
      <c r="S29" s="21">
        <v>1.6</v>
      </c>
      <c r="T29" s="58">
        <f t="shared" si="1"/>
        <v>9.6</v>
      </c>
      <c r="U29" s="21" t="s">
        <v>501</v>
      </c>
    </row>
    <row r="30" spans="1:21" ht="63">
      <c r="A30" s="113" t="s">
        <v>1162</v>
      </c>
      <c r="B30" s="21" t="s">
        <v>981</v>
      </c>
      <c r="C30" s="21">
        <v>1</v>
      </c>
      <c r="D30" s="21">
        <v>1</v>
      </c>
      <c r="E30" s="21" t="s">
        <v>289</v>
      </c>
      <c r="F30" s="21" t="s">
        <v>289</v>
      </c>
      <c r="G30" s="21" t="s">
        <v>289</v>
      </c>
      <c r="H30" s="21">
        <v>0.3</v>
      </c>
      <c r="I30" s="58">
        <v>3</v>
      </c>
      <c r="J30" s="21">
        <v>2</v>
      </c>
      <c r="K30" s="21">
        <v>2</v>
      </c>
      <c r="L30" s="21" t="s">
        <v>289</v>
      </c>
      <c r="M30" s="21" t="s">
        <v>289</v>
      </c>
      <c r="N30" s="21" t="s">
        <v>289</v>
      </c>
      <c r="O30" s="21">
        <v>0.5</v>
      </c>
      <c r="P30" s="58">
        <v>5</v>
      </c>
      <c r="Q30" s="21">
        <v>98.4</v>
      </c>
      <c r="R30" s="21">
        <v>0.2</v>
      </c>
      <c r="S30" s="21">
        <v>1.6</v>
      </c>
      <c r="T30" s="58">
        <f t="shared" si="1"/>
        <v>9.6</v>
      </c>
      <c r="U30" s="21" t="s">
        <v>501</v>
      </c>
    </row>
    <row r="31" spans="1:21" ht="94.5">
      <c r="A31" s="113" t="s">
        <v>1562</v>
      </c>
      <c r="B31" s="21" t="s">
        <v>982</v>
      </c>
      <c r="C31" s="21">
        <v>1</v>
      </c>
      <c r="D31" s="21">
        <v>1</v>
      </c>
      <c r="E31" s="21" t="s">
        <v>289</v>
      </c>
      <c r="F31" s="21" t="s">
        <v>289</v>
      </c>
      <c r="G31" s="21" t="s">
        <v>289</v>
      </c>
      <c r="H31" s="21">
        <v>0.3</v>
      </c>
      <c r="I31" s="58">
        <v>3</v>
      </c>
      <c r="J31" s="21">
        <v>4</v>
      </c>
      <c r="K31" s="21">
        <v>4</v>
      </c>
      <c r="L31" s="21" t="s">
        <v>289</v>
      </c>
      <c r="M31" s="21" t="s">
        <v>289</v>
      </c>
      <c r="N31" s="21" t="s">
        <v>289</v>
      </c>
      <c r="O31" s="21">
        <v>0.5</v>
      </c>
      <c r="P31" s="58">
        <v>5</v>
      </c>
      <c r="Q31" s="21">
        <v>99.5</v>
      </c>
      <c r="R31" s="21">
        <v>0.2</v>
      </c>
      <c r="S31" s="21">
        <v>1.6</v>
      </c>
      <c r="T31" s="58">
        <f t="shared" si="1"/>
        <v>9.6</v>
      </c>
      <c r="U31" s="21" t="s">
        <v>501</v>
      </c>
    </row>
    <row r="32" spans="1:21" ht="63">
      <c r="A32" s="113" t="s">
        <v>1563</v>
      </c>
      <c r="B32" s="21" t="s">
        <v>983</v>
      </c>
      <c r="C32" s="21">
        <v>1</v>
      </c>
      <c r="D32" s="21" t="s">
        <v>289</v>
      </c>
      <c r="E32" s="21" t="s">
        <v>289</v>
      </c>
      <c r="F32" s="21" t="s">
        <v>289</v>
      </c>
      <c r="G32" s="21">
        <v>1</v>
      </c>
      <c r="H32" s="21">
        <v>0.3</v>
      </c>
      <c r="I32" s="58">
        <v>0</v>
      </c>
      <c r="J32" s="21">
        <v>2</v>
      </c>
      <c r="K32" s="21">
        <v>1</v>
      </c>
      <c r="L32" s="21" t="s">
        <v>289</v>
      </c>
      <c r="M32" s="21" t="s">
        <v>289</v>
      </c>
      <c r="N32" s="21">
        <v>1</v>
      </c>
      <c r="O32" s="21">
        <v>0.5</v>
      </c>
      <c r="P32" s="58">
        <v>2.5</v>
      </c>
      <c r="Q32" s="21">
        <v>99.95</v>
      </c>
      <c r="R32" s="21">
        <v>0.2</v>
      </c>
      <c r="S32" s="21">
        <v>1.6</v>
      </c>
      <c r="T32" s="58">
        <f t="shared" si="1"/>
        <v>4.1</v>
      </c>
      <c r="U32" s="21" t="s">
        <v>502</v>
      </c>
    </row>
    <row r="33" spans="1:21" ht="63">
      <c r="A33" s="113" t="s">
        <v>1564</v>
      </c>
      <c r="B33" s="21" t="s">
        <v>984</v>
      </c>
      <c r="C33" s="21">
        <v>1</v>
      </c>
      <c r="D33" s="21">
        <v>1</v>
      </c>
      <c r="E33" s="21" t="s">
        <v>289</v>
      </c>
      <c r="F33" s="21" t="s">
        <v>289</v>
      </c>
      <c r="G33" s="21" t="s">
        <v>289</v>
      </c>
      <c r="H33" s="21">
        <v>0.3</v>
      </c>
      <c r="I33" s="58">
        <v>3</v>
      </c>
      <c r="J33" s="21">
        <v>2</v>
      </c>
      <c r="K33" s="21">
        <v>2</v>
      </c>
      <c r="L33" s="21" t="s">
        <v>289</v>
      </c>
      <c r="M33" s="21" t="s">
        <v>289</v>
      </c>
      <c r="N33" s="21" t="s">
        <v>289</v>
      </c>
      <c r="O33" s="21">
        <v>0.5</v>
      </c>
      <c r="P33" s="58">
        <v>5</v>
      </c>
      <c r="Q33" s="21">
        <v>65.7</v>
      </c>
      <c r="R33" s="21">
        <v>0.2</v>
      </c>
      <c r="S33" s="21">
        <v>1</v>
      </c>
      <c r="T33" s="58">
        <f t="shared" si="1"/>
        <v>9</v>
      </c>
      <c r="U33" s="21" t="s">
        <v>501</v>
      </c>
    </row>
    <row r="34" spans="1:21" ht="120.75" customHeight="1">
      <c r="A34" s="113" t="s">
        <v>1565</v>
      </c>
      <c r="B34" s="21" t="s">
        <v>985</v>
      </c>
      <c r="C34" s="21">
        <v>2</v>
      </c>
      <c r="D34" s="21">
        <v>2</v>
      </c>
      <c r="E34" s="21" t="s">
        <v>289</v>
      </c>
      <c r="F34" s="21" t="s">
        <v>289</v>
      </c>
      <c r="G34" s="21" t="s">
        <v>289</v>
      </c>
      <c r="H34" s="21">
        <v>0.3</v>
      </c>
      <c r="I34" s="58">
        <v>3</v>
      </c>
      <c r="J34" s="21">
        <v>4</v>
      </c>
      <c r="K34" s="21">
        <v>3</v>
      </c>
      <c r="L34" s="21">
        <v>1</v>
      </c>
      <c r="M34" s="21" t="s">
        <v>289</v>
      </c>
      <c r="N34" s="21" t="s">
        <v>289</v>
      </c>
      <c r="O34" s="21">
        <v>0.5</v>
      </c>
      <c r="P34" s="58">
        <v>4.8</v>
      </c>
      <c r="Q34" s="21">
        <v>99.4</v>
      </c>
      <c r="R34" s="21">
        <v>0.2</v>
      </c>
      <c r="S34" s="21">
        <v>1.6</v>
      </c>
      <c r="T34" s="58">
        <f t="shared" si="1"/>
        <v>9.4</v>
      </c>
      <c r="U34" s="21" t="s">
        <v>501</v>
      </c>
    </row>
    <row r="35" spans="1:21" ht="78.75">
      <c r="A35" s="167" t="s">
        <v>51</v>
      </c>
      <c r="B35" s="89" t="s">
        <v>52</v>
      </c>
      <c r="C35" s="169">
        <v>6</v>
      </c>
      <c r="D35" s="169">
        <v>5</v>
      </c>
      <c r="E35" s="169">
        <v>1</v>
      </c>
      <c r="F35" s="169" t="s">
        <v>289</v>
      </c>
      <c r="G35" s="169" t="s">
        <v>289</v>
      </c>
      <c r="H35" s="169">
        <v>0.3</v>
      </c>
      <c r="I35" s="169">
        <v>2.9</v>
      </c>
      <c r="J35" s="169">
        <v>5</v>
      </c>
      <c r="K35" s="169">
        <v>3</v>
      </c>
      <c r="L35" s="169">
        <v>2</v>
      </c>
      <c r="M35" s="169" t="s">
        <v>289</v>
      </c>
      <c r="N35" s="169" t="s">
        <v>289</v>
      </c>
      <c r="O35" s="169">
        <v>0.5</v>
      </c>
      <c r="P35" s="169">
        <v>4.6</v>
      </c>
      <c r="Q35" s="169">
        <v>100</v>
      </c>
      <c r="R35" s="169">
        <v>0.2</v>
      </c>
      <c r="S35" s="169">
        <v>2</v>
      </c>
      <c r="T35" s="169">
        <f t="shared" si="1"/>
        <v>9.5</v>
      </c>
      <c r="U35" s="158" t="s">
        <v>743</v>
      </c>
    </row>
    <row r="36" spans="1:21" s="172" customFormat="1" ht="116.25" customHeight="1">
      <c r="A36" s="168" t="s">
        <v>130</v>
      </c>
      <c r="B36" s="171" t="s">
        <v>121</v>
      </c>
      <c r="C36" s="21">
        <v>10</v>
      </c>
      <c r="D36" s="21">
        <v>9</v>
      </c>
      <c r="E36" s="21">
        <v>1</v>
      </c>
      <c r="F36" s="21" t="s">
        <v>289</v>
      </c>
      <c r="G36" s="21" t="s">
        <v>289</v>
      </c>
      <c r="H36" s="21">
        <v>0.3</v>
      </c>
      <c r="I36" s="21">
        <v>2.9</v>
      </c>
      <c r="J36" s="21">
        <v>2</v>
      </c>
      <c r="K36" s="21">
        <v>1</v>
      </c>
      <c r="L36" s="21">
        <v>1</v>
      </c>
      <c r="M36" s="21" t="s">
        <v>289</v>
      </c>
      <c r="N36" s="21" t="s">
        <v>289</v>
      </c>
      <c r="O36" s="21">
        <v>0.5</v>
      </c>
      <c r="P36" s="21">
        <v>4.5</v>
      </c>
      <c r="Q36" s="21">
        <v>100</v>
      </c>
      <c r="R36" s="21">
        <v>0.2</v>
      </c>
      <c r="S36" s="21">
        <v>2</v>
      </c>
      <c r="T36" s="58">
        <f t="shared" si="1"/>
        <v>9.4</v>
      </c>
      <c r="U36" s="21" t="s">
        <v>501</v>
      </c>
    </row>
    <row r="37" spans="1:21" s="172" customFormat="1" ht="83.25" customHeight="1">
      <c r="A37" s="168" t="s">
        <v>460</v>
      </c>
      <c r="B37" s="171" t="s">
        <v>122</v>
      </c>
      <c r="C37" s="21">
        <v>1</v>
      </c>
      <c r="D37" s="21"/>
      <c r="E37" s="21">
        <v>1</v>
      </c>
      <c r="F37" s="21" t="s">
        <v>289</v>
      </c>
      <c r="G37" s="21" t="s">
        <v>289</v>
      </c>
      <c r="H37" s="21">
        <v>0.3</v>
      </c>
      <c r="I37" s="21">
        <v>2.4</v>
      </c>
      <c r="J37" s="21">
        <v>1</v>
      </c>
      <c r="K37" s="21">
        <v>1</v>
      </c>
      <c r="L37" s="21" t="s">
        <v>289</v>
      </c>
      <c r="M37" s="21" t="s">
        <v>289</v>
      </c>
      <c r="N37" s="21" t="s">
        <v>289</v>
      </c>
      <c r="O37" s="21">
        <v>0.5</v>
      </c>
      <c r="P37" s="21">
        <v>5</v>
      </c>
      <c r="Q37" s="21">
        <v>100</v>
      </c>
      <c r="R37" s="21">
        <v>0.2</v>
      </c>
      <c r="S37" s="21">
        <v>2</v>
      </c>
      <c r="T37" s="58">
        <f t="shared" si="1"/>
        <v>9.4</v>
      </c>
      <c r="U37" s="21" t="s">
        <v>501</v>
      </c>
    </row>
    <row r="38" spans="1:21" s="172" customFormat="1" ht="94.5">
      <c r="A38" s="168" t="s">
        <v>461</v>
      </c>
      <c r="B38" s="171" t="s">
        <v>126</v>
      </c>
      <c r="C38" s="21">
        <v>1</v>
      </c>
      <c r="D38" s="21">
        <v>1</v>
      </c>
      <c r="E38" s="21" t="s">
        <v>289</v>
      </c>
      <c r="F38" s="21" t="s">
        <v>289</v>
      </c>
      <c r="G38" s="21" t="s">
        <v>289</v>
      </c>
      <c r="H38" s="21">
        <v>0.3</v>
      </c>
      <c r="I38" s="21">
        <v>3</v>
      </c>
      <c r="J38" s="21">
        <v>2</v>
      </c>
      <c r="K38" s="21">
        <v>1</v>
      </c>
      <c r="L38" s="21">
        <v>1</v>
      </c>
      <c r="M38" s="21" t="s">
        <v>289</v>
      </c>
      <c r="N38" s="21" t="s">
        <v>289</v>
      </c>
      <c r="O38" s="21">
        <v>0.5</v>
      </c>
      <c r="P38" s="21">
        <v>4.5</v>
      </c>
      <c r="Q38" s="21">
        <v>0</v>
      </c>
      <c r="R38" s="21">
        <v>0.2</v>
      </c>
      <c r="S38" s="21">
        <v>2</v>
      </c>
      <c r="T38" s="58">
        <f t="shared" si="1"/>
        <v>9.5</v>
      </c>
      <c r="U38" s="21" t="s">
        <v>501</v>
      </c>
    </row>
    <row r="39" spans="1:21" ht="78.75">
      <c r="A39" s="105">
        <v>6</v>
      </c>
      <c r="B39" s="106" t="s">
        <v>923</v>
      </c>
      <c r="C39" s="105">
        <v>10</v>
      </c>
      <c r="D39" s="105">
        <v>8</v>
      </c>
      <c r="E39" s="105">
        <v>1</v>
      </c>
      <c r="F39" s="143">
        <v>1</v>
      </c>
      <c r="G39" s="143" t="s">
        <v>289</v>
      </c>
      <c r="H39" s="143">
        <v>0.3</v>
      </c>
      <c r="I39" s="105">
        <v>2.8</v>
      </c>
      <c r="J39" s="105">
        <f>K39+L39+M39+N39</f>
        <v>81</v>
      </c>
      <c r="K39" s="105">
        <v>43</v>
      </c>
      <c r="L39" s="105">
        <v>25</v>
      </c>
      <c r="M39" s="105">
        <v>10</v>
      </c>
      <c r="N39" s="105">
        <v>3</v>
      </c>
      <c r="O39" s="143">
        <v>0.5</v>
      </c>
      <c r="P39" s="105">
        <v>4.3</v>
      </c>
      <c r="Q39" s="105">
        <v>97.9</v>
      </c>
      <c r="R39" s="105">
        <v>0.2</v>
      </c>
      <c r="S39" s="105">
        <v>1.6</v>
      </c>
      <c r="T39" s="143">
        <f aca="true" t="shared" si="2" ref="T39:T45">I39+P39+S39</f>
        <v>8.7</v>
      </c>
      <c r="U39" s="158" t="s">
        <v>743</v>
      </c>
    </row>
    <row r="40" spans="1:21" ht="63">
      <c r="A40" s="23" t="s">
        <v>131</v>
      </c>
      <c r="B40" s="148" t="s">
        <v>927</v>
      </c>
      <c r="C40" s="23">
        <v>1</v>
      </c>
      <c r="D40" s="134">
        <v>1</v>
      </c>
      <c r="E40" s="134" t="s">
        <v>289</v>
      </c>
      <c r="F40" s="134" t="s">
        <v>289</v>
      </c>
      <c r="G40" s="134" t="s">
        <v>289</v>
      </c>
      <c r="H40" s="134">
        <v>0.3</v>
      </c>
      <c r="I40" s="155">
        <v>3</v>
      </c>
      <c r="J40" s="23">
        <f>K40+L40+M40+N40</f>
        <v>46</v>
      </c>
      <c r="K40" s="134">
        <v>16</v>
      </c>
      <c r="L40" s="134">
        <v>21</v>
      </c>
      <c r="M40" s="134">
        <v>8</v>
      </c>
      <c r="N40" s="134">
        <v>1</v>
      </c>
      <c r="O40" s="134">
        <v>0.5</v>
      </c>
      <c r="P40" s="154">
        <v>4.3</v>
      </c>
      <c r="Q40" s="134">
        <v>99.2</v>
      </c>
      <c r="R40" s="134">
        <v>0.2</v>
      </c>
      <c r="S40" s="23">
        <v>1.6</v>
      </c>
      <c r="T40" s="154">
        <f t="shared" si="2"/>
        <v>8.9</v>
      </c>
      <c r="U40" s="134" t="s">
        <v>744</v>
      </c>
    </row>
    <row r="41" spans="1:21" ht="49.5">
      <c r="A41" s="23" t="s">
        <v>1120</v>
      </c>
      <c r="B41" s="156" t="s">
        <v>845</v>
      </c>
      <c r="C41" s="23">
        <v>2</v>
      </c>
      <c r="D41" s="134">
        <v>1</v>
      </c>
      <c r="E41" s="134">
        <v>1</v>
      </c>
      <c r="F41" s="134" t="s">
        <v>289</v>
      </c>
      <c r="G41" s="134" t="s">
        <v>289</v>
      </c>
      <c r="H41" s="134">
        <v>0.3</v>
      </c>
      <c r="I41" s="154">
        <v>2.7</v>
      </c>
      <c r="J41" s="23">
        <v>3</v>
      </c>
      <c r="K41" s="134">
        <v>2</v>
      </c>
      <c r="L41" s="134">
        <v>1</v>
      </c>
      <c r="M41" s="134" t="s">
        <v>289</v>
      </c>
      <c r="N41" s="134" t="s">
        <v>289</v>
      </c>
      <c r="O41" s="134">
        <v>0.5</v>
      </c>
      <c r="P41" s="154">
        <v>4.7</v>
      </c>
      <c r="Q41" s="157">
        <v>100</v>
      </c>
      <c r="R41" s="134">
        <v>0.2</v>
      </c>
      <c r="S41" s="155">
        <v>2</v>
      </c>
      <c r="T41" s="155">
        <f t="shared" si="2"/>
        <v>9.4</v>
      </c>
      <c r="U41" s="134" t="s">
        <v>744</v>
      </c>
    </row>
    <row r="42" spans="1:21" ht="49.5">
      <c r="A42" s="23" t="s">
        <v>1121</v>
      </c>
      <c r="B42" s="156" t="s">
        <v>926</v>
      </c>
      <c r="C42" s="23">
        <v>3</v>
      </c>
      <c r="D42" s="134">
        <v>3</v>
      </c>
      <c r="E42" s="134" t="s">
        <v>289</v>
      </c>
      <c r="F42" s="134" t="s">
        <v>289</v>
      </c>
      <c r="G42" s="134" t="s">
        <v>289</v>
      </c>
      <c r="H42" s="134">
        <v>0.3</v>
      </c>
      <c r="I42" s="155">
        <v>3</v>
      </c>
      <c r="J42" s="134">
        <v>11</v>
      </c>
      <c r="K42" s="134">
        <v>6</v>
      </c>
      <c r="L42" s="134">
        <v>3</v>
      </c>
      <c r="M42" s="134">
        <v>1</v>
      </c>
      <c r="N42" s="134">
        <v>1</v>
      </c>
      <c r="O42" s="134">
        <v>0.5</v>
      </c>
      <c r="P42" s="155">
        <v>4</v>
      </c>
      <c r="Q42" s="157">
        <v>76</v>
      </c>
      <c r="R42" s="134">
        <v>0.2</v>
      </c>
      <c r="S42" s="155">
        <v>1.6</v>
      </c>
      <c r="T42" s="155">
        <f t="shared" si="2"/>
        <v>8.6</v>
      </c>
      <c r="U42" s="134" t="s">
        <v>744</v>
      </c>
    </row>
    <row r="43" spans="1:21" ht="60">
      <c r="A43" s="23" t="s">
        <v>1122</v>
      </c>
      <c r="B43" s="156" t="s">
        <v>925</v>
      </c>
      <c r="C43" s="23">
        <v>2</v>
      </c>
      <c r="D43" s="134">
        <v>1</v>
      </c>
      <c r="E43" s="134" t="s">
        <v>289</v>
      </c>
      <c r="F43" s="134">
        <v>1</v>
      </c>
      <c r="G43" s="134" t="s">
        <v>289</v>
      </c>
      <c r="H43" s="134">
        <v>0.3</v>
      </c>
      <c r="I43" s="154">
        <v>2.3</v>
      </c>
      <c r="J43" s="134">
        <v>13</v>
      </c>
      <c r="K43" s="134">
        <v>12</v>
      </c>
      <c r="L43" s="134" t="s">
        <v>289</v>
      </c>
      <c r="M43" s="134" t="s">
        <v>289</v>
      </c>
      <c r="N43" s="134">
        <v>1</v>
      </c>
      <c r="O43" s="134">
        <v>0.5</v>
      </c>
      <c r="P43" s="154">
        <v>4.6</v>
      </c>
      <c r="Q43" s="134">
        <v>98.5</v>
      </c>
      <c r="R43" s="134">
        <v>0.2</v>
      </c>
      <c r="S43" s="154">
        <v>1.6</v>
      </c>
      <c r="T43" s="155">
        <f t="shared" si="2"/>
        <v>8.5</v>
      </c>
      <c r="U43" s="134" t="s">
        <v>744</v>
      </c>
    </row>
    <row r="44" spans="1:21" ht="49.5">
      <c r="A44" s="23" t="s">
        <v>1123</v>
      </c>
      <c r="B44" s="156" t="s">
        <v>903</v>
      </c>
      <c r="C44" s="23">
        <v>1</v>
      </c>
      <c r="D44" s="134">
        <v>1</v>
      </c>
      <c r="E44" s="134" t="s">
        <v>289</v>
      </c>
      <c r="F44" s="134" t="s">
        <v>289</v>
      </c>
      <c r="G44" s="134" t="s">
        <v>289</v>
      </c>
      <c r="H44" s="134">
        <v>0.3</v>
      </c>
      <c r="I44" s="155">
        <v>3</v>
      </c>
      <c r="J44" s="134">
        <v>3</v>
      </c>
      <c r="K44" s="134">
        <v>3</v>
      </c>
      <c r="L44" s="134" t="s">
        <v>289</v>
      </c>
      <c r="M44" s="134" t="s">
        <v>289</v>
      </c>
      <c r="N44" s="134" t="s">
        <v>289</v>
      </c>
      <c r="O44" s="134">
        <v>0.5</v>
      </c>
      <c r="P44" s="155">
        <v>5</v>
      </c>
      <c r="Q44" s="157">
        <v>100</v>
      </c>
      <c r="R44" s="134">
        <v>0.2</v>
      </c>
      <c r="S44" s="155">
        <v>2</v>
      </c>
      <c r="T44" s="155">
        <f t="shared" si="2"/>
        <v>10</v>
      </c>
      <c r="U44" s="134" t="s">
        <v>744</v>
      </c>
    </row>
    <row r="45" spans="1:21" ht="105">
      <c r="A45" s="23" t="s">
        <v>1124</v>
      </c>
      <c r="B45" s="156" t="s">
        <v>924</v>
      </c>
      <c r="C45" s="23">
        <v>1</v>
      </c>
      <c r="D45" s="134">
        <v>1</v>
      </c>
      <c r="E45" s="134" t="s">
        <v>289</v>
      </c>
      <c r="F45" s="134" t="s">
        <v>289</v>
      </c>
      <c r="G45" s="134" t="s">
        <v>289</v>
      </c>
      <c r="H45" s="134">
        <v>0.3</v>
      </c>
      <c r="I45" s="155">
        <v>3</v>
      </c>
      <c r="J45" s="134">
        <v>5</v>
      </c>
      <c r="K45" s="134">
        <v>4</v>
      </c>
      <c r="L45" s="134" t="s">
        <v>289</v>
      </c>
      <c r="M45" s="134">
        <v>1</v>
      </c>
      <c r="N45" s="134" t="s">
        <v>289</v>
      </c>
      <c r="O45" s="134">
        <v>0.5</v>
      </c>
      <c r="P45" s="155">
        <v>4.5</v>
      </c>
      <c r="Q45" s="157">
        <v>100</v>
      </c>
      <c r="R45" s="134">
        <v>0.2</v>
      </c>
      <c r="S45" s="155">
        <v>2</v>
      </c>
      <c r="T45" s="154">
        <f t="shared" si="2"/>
        <v>9.5</v>
      </c>
      <c r="U45" s="134" t="s">
        <v>744</v>
      </c>
    </row>
    <row r="46" spans="1:21" ht="78.75">
      <c r="A46" s="97" t="s">
        <v>55</v>
      </c>
      <c r="B46" s="98" t="s">
        <v>132</v>
      </c>
      <c r="C46" s="97" t="s">
        <v>239</v>
      </c>
      <c r="D46" s="97" t="s">
        <v>240</v>
      </c>
      <c r="E46" s="97" t="s">
        <v>179</v>
      </c>
      <c r="F46" s="97"/>
      <c r="G46" s="97"/>
      <c r="H46" s="97" t="s">
        <v>241</v>
      </c>
      <c r="I46" s="97" t="s">
        <v>242</v>
      </c>
      <c r="J46" s="97" t="s">
        <v>60</v>
      </c>
      <c r="K46" s="97" t="s">
        <v>243</v>
      </c>
      <c r="L46" s="97" t="s">
        <v>175</v>
      </c>
      <c r="M46" s="97"/>
      <c r="N46" s="97"/>
      <c r="O46" s="97" t="s">
        <v>244</v>
      </c>
      <c r="P46" s="97" t="s">
        <v>245</v>
      </c>
      <c r="Q46" s="99" t="s">
        <v>246</v>
      </c>
      <c r="R46" s="97" t="s">
        <v>247</v>
      </c>
      <c r="S46" s="97" t="s">
        <v>248</v>
      </c>
      <c r="T46" s="99">
        <v>9.3</v>
      </c>
      <c r="U46" s="97" t="s">
        <v>249</v>
      </c>
    </row>
    <row r="47" spans="1:21" ht="78.75">
      <c r="A47" s="22" t="s">
        <v>482</v>
      </c>
      <c r="B47" s="22" t="s">
        <v>214</v>
      </c>
      <c r="C47" s="22" t="s">
        <v>250</v>
      </c>
      <c r="D47" s="22" t="s">
        <v>179</v>
      </c>
      <c r="E47" s="22" t="s">
        <v>175</v>
      </c>
      <c r="F47" s="22"/>
      <c r="G47" s="22"/>
      <c r="H47" s="22" t="s">
        <v>241</v>
      </c>
      <c r="I47" s="22" t="s">
        <v>242</v>
      </c>
      <c r="J47" s="22" t="s">
        <v>251</v>
      </c>
      <c r="K47" s="22" t="s">
        <v>251</v>
      </c>
      <c r="L47" s="22"/>
      <c r="M47" s="22"/>
      <c r="N47" s="22"/>
      <c r="O47" s="22" t="s">
        <v>244</v>
      </c>
      <c r="P47" s="22" t="s">
        <v>251</v>
      </c>
      <c r="Q47" s="34" t="s">
        <v>246</v>
      </c>
      <c r="R47" s="22" t="s">
        <v>247</v>
      </c>
      <c r="S47" s="22" t="s">
        <v>248</v>
      </c>
      <c r="T47" s="22" t="s">
        <v>252</v>
      </c>
      <c r="U47" s="22" t="s">
        <v>249</v>
      </c>
    </row>
    <row r="48" spans="1:21" ht="63">
      <c r="A48" s="22" t="s">
        <v>483</v>
      </c>
      <c r="B48" s="22" t="s">
        <v>253</v>
      </c>
      <c r="C48" s="22" t="s">
        <v>175</v>
      </c>
      <c r="D48" s="22" t="s">
        <v>175</v>
      </c>
      <c r="E48" s="22"/>
      <c r="F48" s="22"/>
      <c r="G48" s="22"/>
      <c r="H48" s="22" t="s">
        <v>241</v>
      </c>
      <c r="I48" s="22" t="s">
        <v>250</v>
      </c>
      <c r="J48" s="22" t="s">
        <v>179</v>
      </c>
      <c r="K48" s="22" t="s">
        <v>179</v>
      </c>
      <c r="L48" s="22"/>
      <c r="M48" s="22"/>
      <c r="N48" s="22"/>
      <c r="O48" s="22" t="s">
        <v>244</v>
      </c>
      <c r="P48" s="22" t="s">
        <v>251</v>
      </c>
      <c r="Q48" s="22" t="s">
        <v>254</v>
      </c>
      <c r="R48" s="22" t="s">
        <v>247</v>
      </c>
      <c r="S48" s="22" t="s">
        <v>248</v>
      </c>
      <c r="T48" s="22" t="s">
        <v>255</v>
      </c>
      <c r="U48" s="22" t="s">
        <v>249</v>
      </c>
    </row>
    <row r="49" spans="1:21" ht="47.25">
      <c r="A49" s="35" t="s">
        <v>484</v>
      </c>
      <c r="B49" s="22" t="s">
        <v>232</v>
      </c>
      <c r="C49" s="35" t="s">
        <v>175</v>
      </c>
      <c r="D49" s="35" t="s">
        <v>175</v>
      </c>
      <c r="E49" s="35"/>
      <c r="F49" s="35"/>
      <c r="G49" s="35"/>
      <c r="H49" s="35" t="s">
        <v>241</v>
      </c>
      <c r="I49" s="35" t="s">
        <v>250</v>
      </c>
      <c r="J49" s="35" t="s">
        <v>179</v>
      </c>
      <c r="K49" s="35" t="s">
        <v>175</v>
      </c>
      <c r="L49" s="35" t="s">
        <v>175</v>
      </c>
      <c r="M49" s="35"/>
      <c r="N49" s="35"/>
      <c r="O49" s="35" t="s">
        <v>244</v>
      </c>
      <c r="P49" s="35" t="s">
        <v>256</v>
      </c>
      <c r="Q49" s="35" t="s">
        <v>257</v>
      </c>
      <c r="R49" s="35" t="s">
        <v>247</v>
      </c>
      <c r="S49" s="35" t="s">
        <v>248</v>
      </c>
      <c r="T49" s="35" t="s">
        <v>258</v>
      </c>
      <c r="U49" s="22" t="s">
        <v>249</v>
      </c>
    </row>
    <row r="50" spans="1:21" ht="110.25">
      <c r="A50" s="35" t="s">
        <v>1566</v>
      </c>
      <c r="B50" s="22" t="s">
        <v>234</v>
      </c>
      <c r="C50" s="22" t="s">
        <v>175</v>
      </c>
      <c r="D50" s="22" t="s">
        <v>175</v>
      </c>
      <c r="E50" s="22"/>
      <c r="F50" s="22"/>
      <c r="G50" s="22"/>
      <c r="H50" s="22" t="s">
        <v>241</v>
      </c>
      <c r="I50" s="22" t="s">
        <v>250</v>
      </c>
      <c r="J50" s="22" t="s">
        <v>179</v>
      </c>
      <c r="K50" s="35" t="s">
        <v>179</v>
      </c>
      <c r="L50" s="35"/>
      <c r="M50" s="35"/>
      <c r="N50" s="35"/>
      <c r="O50" s="35" t="s">
        <v>244</v>
      </c>
      <c r="P50" s="35" t="s">
        <v>251</v>
      </c>
      <c r="Q50" s="35" t="s">
        <v>259</v>
      </c>
      <c r="R50" s="35" t="s">
        <v>247</v>
      </c>
      <c r="S50" s="35" t="s">
        <v>179</v>
      </c>
      <c r="T50" s="35" t="s">
        <v>255</v>
      </c>
      <c r="U50" s="22" t="s">
        <v>249</v>
      </c>
    </row>
    <row r="51" spans="1:21" ht="157.5">
      <c r="A51" s="159" t="s">
        <v>56</v>
      </c>
      <c r="B51" s="98" t="s">
        <v>279</v>
      </c>
      <c r="C51" s="98" t="s">
        <v>240</v>
      </c>
      <c r="D51" s="98" t="s">
        <v>240</v>
      </c>
      <c r="E51" s="98"/>
      <c r="F51" s="98"/>
      <c r="G51" s="98"/>
      <c r="H51" s="98" t="s">
        <v>241</v>
      </c>
      <c r="I51" s="98" t="s">
        <v>250</v>
      </c>
      <c r="J51" s="98" t="s">
        <v>280</v>
      </c>
      <c r="K51" s="159" t="s">
        <v>239</v>
      </c>
      <c r="L51" s="159" t="s">
        <v>175</v>
      </c>
      <c r="M51" s="159"/>
      <c r="N51" s="159" t="s">
        <v>175</v>
      </c>
      <c r="O51" s="159" t="s">
        <v>244</v>
      </c>
      <c r="P51" s="159" t="s">
        <v>281</v>
      </c>
      <c r="Q51" s="159" t="s">
        <v>259</v>
      </c>
      <c r="R51" s="159" t="s">
        <v>247</v>
      </c>
      <c r="S51" s="159" t="s">
        <v>248</v>
      </c>
      <c r="T51" s="159" t="s">
        <v>282</v>
      </c>
      <c r="U51" s="98" t="s">
        <v>249</v>
      </c>
    </row>
    <row r="52" spans="1:21" ht="78.75">
      <c r="A52" s="35" t="s">
        <v>1105</v>
      </c>
      <c r="B52" s="22" t="s">
        <v>283</v>
      </c>
      <c r="C52" s="22" t="s">
        <v>175</v>
      </c>
      <c r="D52" s="22" t="s">
        <v>175</v>
      </c>
      <c r="E52" s="22"/>
      <c r="F52" s="22"/>
      <c r="G52" s="22"/>
      <c r="H52" s="22" t="s">
        <v>241</v>
      </c>
      <c r="I52" s="22" t="s">
        <v>250</v>
      </c>
      <c r="J52" s="22" t="s">
        <v>175</v>
      </c>
      <c r="K52" s="35" t="s">
        <v>175</v>
      </c>
      <c r="L52" s="35"/>
      <c r="M52" s="35"/>
      <c r="N52" s="35"/>
      <c r="O52" s="35" t="s">
        <v>244</v>
      </c>
      <c r="P52" s="35" t="s">
        <v>251</v>
      </c>
      <c r="Q52" s="35" t="s">
        <v>284</v>
      </c>
      <c r="R52" s="35" t="s">
        <v>247</v>
      </c>
      <c r="S52" s="35" t="s">
        <v>179</v>
      </c>
      <c r="T52" s="35" t="s">
        <v>243</v>
      </c>
      <c r="U52" s="22" t="s">
        <v>249</v>
      </c>
    </row>
    <row r="53" spans="1:21" ht="49.5" customHeight="1">
      <c r="A53" s="35" t="s">
        <v>1125</v>
      </c>
      <c r="B53" s="22" t="s">
        <v>285</v>
      </c>
      <c r="C53" s="22" t="s">
        <v>179</v>
      </c>
      <c r="D53" s="22" t="s">
        <v>179</v>
      </c>
      <c r="E53" s="22"/>
      <c r="F53" s="22"/>
      <c r="G53" s="22"/>
      <c r="H53" s="22" t="s">
        <v>241</v>
      </c>
      <c r="I53" s="22" t="s">
        <v>250</v>
      </c>
      <c r="J53" s="22" t="s">
        <v>239</v>
      </c>
      <c r="K53" s="35" t="s">
        <v>240</v>
      </c>
      <c r="L53" s="35" t="s">
        <v>175</v>
      </c>
      <c r="M53" s="35"/>
      <c r="N53" s="35" t="s">
        <v>175</v>
      </c>
      <c r="O53" s="35" t="s">
        <v>244</v>
      </c>
      <c r="P53" s="35" t="s">
        <v>240</v>
      </c>
      <c r="Q53" s="35" t="s">
        <v>286</v>
      </c>
      <c r="R53" s="35" t="s">
        <v>247</v>
      </c>
      <c r="S53" s="35" t="s">
        <v>248</v>
      </c>
      <c r="T53" s="35" t="s">
        <v>287</v>
      </c>
      <c r="U53" s="22" t="s">
        <v>249</v>
      </c>
    </row>
    <row r="54" spans="1:21" ht="78.75">
      <c r="A54" s="35" t="s">
        <v>1126</v>
      </c>
      <c r="B54" s="22" t="s">
        <v>288</v>
      </c>
      <c r="C54" s="22" t="s">
        <v>175</v>
      </c>
      <c r="D54" s="22" t="s">
        <v>175</v>
      </c>
      <c r="E54" s="22"/>
      <c r="F54" s="22"/>
      <c r="G54" s="22"/>
      <c r="H54" s="22" t="s">
        <v>241</v>
      </c>
      <c r="I54" s="22" t="s">
        <v>250</v>
      </c>
      <c r="J54" s="22" t="s">
        <v>175</v>
      </c>
      <c r="K54" s="35" t="s">
        <v>175</v>
      </c>
      <c r="L54" s="35"/>
      <c r="M54" s="35"/>
      <c r="N54" s="35"/>
      <c r="O54" s="35" t="s">
        <v>244</v>
      </c>
      <c r="P54" s="35" t="s">
        <v>251</v>
      </c>
      <c r="Q54" s="35" t="s">
        <v>284</v>
      </c>
      <c r="R54" s="35" t="s">
        <v>247</v>
      </c>
      <c r="S54" s="35" t="s">
        <v>179</v>
      </c>
      <c r="T54" s="35" t="s">
        <v>243</v>
      </c>
      <c r="U54" s="22" t="s">
        <v>249</v>
      </c>
    </row>
    <row r="55" spans="1:23" ht="141.75">
      <c r="A55" s="87" t="s">
        <v>155</v>
      </c>
      <c r="B55" s="87" t="s">
        <v>57</v>
      </c>
      <c r="C55" s="146">
        <v>3</v>
      </c>
      <c r="D55" s="146">
        <v>3</v>
      </c>
      <c r="E55" s="146" t="s">
        <v>289</v>
      </c>
      <c r="F55" s="146" t="s">
        <v>289</v>
      </c>
      <c r="G55" s="146" t="s">
        <v>289</v>
      </c>
      <c r="H55" s="146">
        <v>0.3</v>
      </c>
      <c r="I55" s="146">
        <v>3</v>
      </c>
      <c r="J55" s="146">
        <v>16</v>
      </c>
      <c r="K55" s="146">
        <v>15</v>
      </c>
      <c r="L55" s="146">
        <v>1</v>
      </c>
      <c r="M55" s="146" t="s">
        <v>289</v>
      </c>
      <c r="N55" s="146" t="s">
        <v>289</v>
      </c>
      <c r="O55" s="146">
        <v>0.5</v>
      </c>
      <c r="P55" s="147">
        <v>4.94</v>
      </c>
      <c r="Q55" s="146">
        <v>93.5</v>
      </c>
      <c r="R55" s="146">
        <v>0.2</v>
      </c>
      <c r="S55" s="146">
        <v>1.6</v>
      </c>
      <c r="T55" s="147">
        <f>I55+P55+S55</f>
        <v>9.540000000000001</v>
      </c>
      <c r="U55" s="105" t="s">
        <v>249</v>
      </c>
      <c r="V55" s="45"/>
      <c r="W55" s="45"/>
    </row>
    <row r="56" spans="1:23" ht="78.75">
      <c r="A56" s="91" t="s">
        <v>1127</v>
      </c>
      <c r="B56" s="21" t="s">
        <v>290</v>
      </c>
      <c r="C56" s="25">
        <v>4</v>
      </c>
      <c r="D56" s="25">
        <v>2</v>
      </c>
      <c r="E56" s="25">
        <v>2</v>
      </c>
      <c r="F56" s="25" t="s">
        <v>289</v>
      </c>
      <c r="G56" s="25" t="s">
        <v>289</v>
      </c>
      <c r="H56" s="25">
        <v>0.3</v>
      </c>
      <c r="I56" s="25">
        <v>2.7</v>
      </c>
      <c r="J56" s="25">
        <v>4</v>
      </c>
      <c r="K56" s="25">
        <v>4</v>
      </c>
      <c r="L56" s="25" t="s">
        <v>289</v>
      </c>
      <c r="M56" s="25" t="s">
        <v>289</v>
      </c>
      <c r="N56" s="25" t="s">
        <v>289</v>
      </c>
      <c r="O56" s="25">
        <v>0.5</v>
      </c>
      <c r="P56" s="36">
        <v>5</v>
      </c>
      <c r="Q56" s="25">
        <v>100</v>
      </c>
      <c r="R56" s="25">
        <v>0.2</v>
      </c>
      <c r="S56" s="25">
        <v>2</v>
      </c>
      <c r="T56" s="36">
        <f>I56+P56+S56</f>
        <v>9.7</v>
      </c>
      <c r="U56" s="21" t="s">
        <v>249</v>
      </c>
      <c r="V56" s="45"/>
      <c r="W56" s="45"/>
    </row>
    <row r="57" spans="1:23" ht="78.75">
      <c r="A57" s="91" t="s">
        <v>1128</v>
      </c>
      <c r="B57" s="21" t="s">
        <v>291</v>
      </c>
      <c r="C57" s="25">
        <v>4</v>
      </c>
      <c r="D57" s="25">
        <v>2</v>
      </c>
      <c r="E57" s="25">
        <v>2</v>
      </c>
      <c r="F57" s="25" t="s">
        <v>289</v>
      </c>
      <c r="G57" s="25" t="s">
        <v>289</v>
      </c>
      <c r="H57" s="25">
        <v>0.3</v>
      </c>
      <c r="I57" s="25">
        <v>2.7</v>
      </c>
      <c r="J57" s="25">
        <v>4</v>
      </c>
      <c r="K57" s="25">
        <v>4</v>
      </c>
      <c r="L57" s="25" t="s">
        <v>289</v>
      </c>
      <c r="M57" s="25" t="s">
        <v>289</v>
      </c>
      <c r="N57" s="25" t="s">
        <v>289</v>
      </c>
      <c r="O57" s="25">
        <v>0.5</v>
      </c>
      <c r="P57" s="36">
        <v>5</v>
      </c>
      <c r="Q57" s="25">
        <v>100</v>
      </c>
      <c r="R57" s="25">
        <v>0.2</v>
      </c>
      <c r="S57" s="25">
        <v>2</v>
      </c>
      <c r="T57" s="36">
        <f>I57+P57+S57</f>
        <v>9.7</v>
      </c>
      <c r="U57" s="21" t="s">
        <v>249</v>
      </c>
      <c r="V57" s="45"/>
      <c r="W57" s="45"/>
    </row>
    <row r="58" spans="1:23" ht="94.5">
      <c r="A58" s="91" t="s">
        <v>1129</v>
      </c>
      <c r="B58" s="21" t="s">
        <v>292</v>
      </c>
      <c r="C58" s="25">
        <v>2</v>
      </c>
      <c r="D58" s="25">
        <v>2</v>
      </c>
      <c r="E58" s="25" t="s">
        <v>289</v>
      </c>
      <c r="F58" s="25" t="s">
        <v>289</v>
      </c>
      <c r="G58" s="25" t="s">
        <v>289</v>
      </c>
      <c r="H58" s="25">
        <v>0.3</v>
      </c>
      <c r="I58" s="25">
        <v>3</v>
      </c>
      <c r="J58" s="25">
        <v>8</v>
      </c>
      <c r="K58" s="25">
        <v>7</v>
      </c>
      <c r="L58" s="25">
        <v>1</v>
      </c>
      <c r="M58" s="25" t="s">
        <v>289</v>
      </c>
      <c r="N58" s="25" t="s">
        <v>289</v>
      </c>
      <c r="O58" s="25">
        <v>0.5</v>
      </c>
      <c r="P58" s="36">
        <v>4.25</v>
      </c>
      <c r="Q58" s="25">
        <v>100</v>
      </c>
      <c r="R58" s="25">
        <v>0.2</v>
      </c>
      <c r="S58" s="25">
        <v>1.6</v>
      </c>
      <c r="T58" s="36">
        <f>I58+P58+S58</f>
        <v>8.85</v>
      </c>
      <c r="U58" s="21" t="s">
        <v>249</v>
      </c>
      <c r="V58" s="45"/>
      <c r="W58" s="45"/>
    </row>
    <row r="59" spans="1:21" ht="110.25">
      <c r="A59" s="87" t="s">
        <v>58</v>
      </c>
      <c r="B59" s="89" t="s">
        <v>59</v>
      </c>
      <c r="C59" s="73">
        <v>6</v>
      </c>
      <c r="D59" s="73">
        <v>6</v>
      </c>
      <c r="E59" s="73"/>
      <c r="F59" s="73"/>
      <c r="G59" s="73"/>
      <c r="H59" s="73">
        <v>0.3</v>
      </c>
      <c r="I59" s="73">
        <v>3</v>
      </c>
      <c r="J59" s="73">
        <v>24</v>
      </c>
      <c r="K59" s="73">
        <v>21</v>
      </c>
      <c r="L59" s="73"/>
      <c r="M59" s="73">
        <v>1</v>
      </c>
      <c r="N59" s="73">
        <v>2</v>
      </c>
      <c r="O59" s="73">
        <v>0.5</v>
      </c>
      <c r="P59" s="73">
        <v>4.5</v>
      </c>
      <c r="Q59" s="73">
        <v>99.4</v>
      </c>
      <c r="R59" s="73">
        <v>0.2</v>
      </c>
      <c r="S59" s="73">
        <v>1.6</v>
      </c>
      <c r="T59" s="73">
        <v>9.1</v>
      </c>
      <c r="U59" s="73" t="s">
        <v>614</v>
      </c>
    </row>
    <row r="60" spans="1:256" ht="63">
      <c r="A60" s="69" t="s">
        <v>1130</v>
      </c>
      <c r="B60" s="70" t="s">
        <v>157</v>
      </c>
      <c r="C60" s="69">
        <v>1</v>
      </c>
      <c r="D60" s="69"/>
      <c r="E60" s="69"/>
      <c r="F60" s="69">
        <v>1</v>
      </c>
      <c r="G60" s="69"/>
      <c r="H60" s="69">
        <v>0.3</v>
      </c>
      <c r="I60" s="69">
        <v>1.5</v>
      </c>
      <c r="J60" s="69">
        <v>1</v>
      </c>
      <c r="K60" s="69"/>
      <c r="L60" s="69"/>
      <c r="M60" s="69">
        <v>1</v>
      </c>
      <c r="N60" s="69"/>
      <c r="O60" s="69">
        <v>0.5</v>
      </c>
      <c r="P60" s="69">
        <v>2.5</v>
      </c>
      <c r="Q60" s="69">
        <v>99.9</v>
      </c>
      <c r="R60" s="69">
        <v>0.2</v>
      </c>
      <c r="S60" s="69">
        <v>1.6</v>
      </c>
      <c r="T60" s="69">
        <v>5.6</v>
      </c>
      <c r="U60" s="69" t="s">
        <v>615</v>
      </c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71"/>
      <c r="AG60" s="71"/>
      <c r="AH60" s="71"/>
      <c r="AI60" s="71"/>
      <c r="AJ60" s="71"/>
      <c r="AK60" s="71"/>
      <c r="AL60" s="71"/>
      <c r="AM60" s="71"/>
      <c r="AN60" s="71"/>
      <c r="AO60" s="71"/>
      <c r="AP60" s="71"/>
      <c r="AQ60" s="71"/>
      <c r="AR60" s="71"/>
      <c r="AS60" s="71"/>
      <c r="AT60" s="71"/>
      <c r="AU60" s="71"/>
      <c r="AV60" s="71"/>
      <c r="AW60" s="71"/>
      <c r="AX60" s="71"/>
      <c r="AY60" s="71"/>
      <c r="AZ60" s="71"/>
      <c r="BA60" s="71"/>
      <c r="BB60" s="71"/>
      <c r="BC60" s="71"/>
      <c r="BD60" s="71"/>
      <c r="BE60" s="71"/>
      <c r="BF60" s="71"/>
      <c r="BG60" s="71"/>
      <c r="BH60" s="71"/>
      <c r="BI60" s="71"/>
      <c r="BJ60" s="71"/>
      <c r="BK60" s="71"/>
      <c r="BL60" s="71"/>
      <c r="BM60" s="71"/>
      <c r="BN60" s="71"/>
      <c r="BO60" s="71"/>
      <c r="BP60" s="71"/>
      <c r="BQ60" s="71"/>
      <c r="BR60" s="71"/>
      <c r="BS60" s="71"/>
      <c r="BT60" s="71"/>
      <c r="BU60" s="71"/>
      <c r="BV60" s="71"/>
      <c r="BW60" s="71"/>
      <c r="BX60" s="71"/>
      <c r="BY60" s="71"/>
      <c r="BZ60" s="71"/>
      <c r="CA60" s="71"/>
      <c r="CB60" s="71"/>
      <c r="CC60" s="71"/>
      <c r="CD60" s="71"/>
      <c r="CE60" s="71"/>
      <c r="CF60" s="71"/>
      <c r="CG60" s="71"/>
      <c r="CH60" s="71"/>
      <c r="CI60" s="71"/>
      <c r="CJ60" s="71"/>
      <c r="CK60" s="71"/>
      <c r="CL60" s="71"/>
      <c r="CM60" s="71"/>
      <c r="CN60" s="71"/>
      <c r="CO60" s="71"/>
      <c r="CP60" s="71"/>
      <c r="CQ60" s="71"/>
      <c r="CR60" s="71"/>
      <c r="CS60" s="71"/>
      <c r="CT60" s="71"/>
      <c r="CU60" s="71"/>
      <c r="CV60" s="71"/>
      <c r="CW60" s="71"/>
      <c r="CX60" s="71"/>
      <c r="CY60" s="71"/>
      <c r="CZ60" s="71"/>
      <c r="DA60" s="71"/>
      <c r="DB60" s="71"/>
      <c r="DC60" s="71"/>
      <c r="DD60" s="71"/>
      <c r="DE60" s="71"/>
      <c r="DF60" s="71"/>
      <c r="DG60" s="71"/>
      <c r="DH60" s="71"/>
      <c r="DI60" s="71"/>
      <c r="DJ60" s="71"/>
      <c r="DK60" s="71"/>
      <c r="DL60" s="71"/>
      <c r="DM60" s="71"/>
      <c r="DN60" s="71"/>
      <c r="DO60" s="71"/>
      <c r="DP60" s="71"/>
      <c r="DQ60" s="71"/>
      <c r="DR60" s="71"/>
      <c r="DS60" s="71"/>
      <c r="DT60" s="71"/>
      <c r="DU60" s="71"/>
      <c r="DV60" s="71"/>
      <c r="DW60" s="71"/>
      <c r="DX60" s="71"/>
      <c r="DY60" s="71"/>
      <c r="DZ60" s="71"/>
      <c r="EA60" s="71"/>
      <c r="EB60" s="71"/>
      <c r="EC60" s="71"/>
      <c r="ED60" s="71"/>
      <c r="EE60" s="71"/>
      <c r="EF60" s="71"/>
      <c r="EG60" s="71"/>
      <c r="EH60" s="71"/>
      <c r="EI60" s="71"/>
      <c r="EJ60" s="71"/>
      <c r="EK60" s="71"/>
      <c r="EL60" s="71"/>
      <c r="EM60" s="71"/>
      <c r="EN60" s="71"/>
      <c r="EO60" s="71"/>
      <c r="EP60" s="71"/>
      <c r="EQ60" s="71"/>
      <c r="ER60" s="71"/>
      <c r="ES60" s="71"/>
      <c r="ET60" s="71"/>
      <c r="EU60" s="71"/>
      <c r="EV60" s="71"/>
      <c r="EW60" s="71"/>
      <c r="EX60" s="71"/>
      <c r="EY60" s="71"/>
      <c r="EZ60" s="71"/>
      <c r="FA60" s="71"/>
      <c r="FB60" s="71"/>
      <c r="FC60" s="71"/>
      <c r="FD60" s="71"/>
      <c r="FE60" s="71"/>
      <c r="FF60" s="71"/>
      <c r="FG60" s="71"/>
      <c r="FH60" s="71"/>
      <c r="FI60" s="71"/>
      <c r="FJ60" s="71"/>
      <c r="FK60" s="71"/>
      <c r="FL60" s="71"/>
      <c r="FM60" s="71"/>
      <c r="FN60" s="71"/>
      <c r="FO60" s="71"/>
      <c r="FP60" s="71"/>
      <c r="FQ60" s="71"/>
      <c r="FR60" s="71"/>
      <c r="FS60" s="71"/>
      <c r="FT60" s="71"/>
      <c r="FU60" s="71"/>
      <c r="FV60" s="71"/>
      <c r="FW60" s="71"/>
      <c r="FX60" s="71"/>
      <c r="FY60" s="71"/>
      <c r="FZ60" s="71"/>
      <c r="GA60" s="71"/>
      <c r="GB60" s="71"/>
      <c r="GC60" s="71"/>
      <c r="GD60" s="71"/>
      <c r="GE60" s="71"/>
      <c r="GF60" s="71"/>
      <c r="GG60" s="71"/>
      <c r="GH60" s="71"/>
      <c r="GI60" s="71"/>
      <c r="GJ60" s="71"/>
      <c r="GK60" s="71"/>
      <c r="GL60" s="71"/>
      <c r="GM60" s="71"/>
      <c r="GN60" s="71"/>
      <c r="GO60" s="71"/>
      <c r="GP60" s="71"/>
      <c r="GQ60" s="71"/>
      <c r="GR60" s="71"/>
      <c r="GS60" s="71"/>
      <c r="GT60" s="71"/>
      <c r="GU60" s="71"/>
      <c r="GV60" s="71"/>
      <c r="GW60" s="71"/>
      <c r="GX60" s="71"/>
      <c r="GY60" s="71"/>
      <c r="GZ60" s="71"/>
      <c r="HA60" s="71"/>
      <c r="HB60" s="71"/>
      <c r="HC60" s="71"/>
      <c r="HD60" s="71"/>
      <c r="HE60" s="71"/>
      <c r="HF60" s="71"/>
      <c r="HG60" s="71"/>
      <c r="HH60" s="71"/>
      <c r="HI60" s="71"/>
      <c r="HJ60" s="71"/>
      <c r="HK60" s="71"/>
      <c r="HL60" s="71"/>
      <c r="HM60" s="71"/>
      <c r="HN60" s="71"/>
      <c r="HO60" s="71"/>
      <c r="HP60" s="71"/>
      <c r="HQ60" s="71"/>
      <c r="HR60" s="71"/>
      <c r="HS60" s="71"/>
      <c r="HT60" s="71"/>
      <c r="HU60" s="71"/>
      <c r="HV60" s="71"/>
      <c r="HW60" s="71"/>
      <c r="HX60" s="71"/>
      <c r="HY60" s="71"/>
      <c r="HZ60" s="71"/>
      <c r="IA60" s="71"/>
      <c r="IB60" s="71"/>
      <c r="IC60" s="71"/>
      <c r="ID60" s="71"/>
      <c r="IE60" s="71"/>
      <c r="IF60" s="71"/>
      <c r="IG60" s="71"/>
      <c r="IH60" s="71"/>
      <c r="II60" s="71"/>
      <c r="IJ60" s="71"/>
      <c r="IK60" s="71"/>
      <c r="IL60" s="71"/>
      <c r="IM60" s="71"/>
      <c r="IN60" s="71"/>
      <c r="IO60" s="71"/>
      <c r="IP60" s="71"/>
      <c r="IQ60" s="71"/>
      <c r="IR60" s="71"/>
      <c r="IS60" s="71"/>
      <c r="IT60" s="71"/>
      <c r="IU60" s="71"/>
      <c r="IV60" s="71"/>
    </row>
    <row r="61" spans="1:256" ht="78.75">
      <c r="A61" s="69" t="s">
        <v>1131</v>
      </c>
      <c r="B61" s="70" t="s">
        <v>158</v>
      </c>
      <c r="C61" s="69">
        <v>2</v>
      </c>
      <c r="D61" s="69">
        <v>2</v>
      </c>
      <c r="E61" s="69"/>
      <c r="F61" s="69"/>
      <c r="G61" s="69"/>
      <c r="H61" s="69">
        <v>0.3</v>
      </c>
      <c r="I61" s="69">
        <v>3</v>
      </c>
      <c r="J61" s="69">
        <v>2</v>
      </c>
      <c r="K61" s="69">
        <v>2</v>
      </c>
      <c r="L61" s="69"/>
      <c r="M61" s="69"/>
      <c r="N61" s="69"/>
      <c r="O61" s="69">
        <v>0.5</v>
      </c>
      <c r="P61" s="69">
        <v>5</v>
      </c>
      <c r="Q61" s="69">
        <v>99</v>
      </c>
      <c r="R61" s="69">
        <v>0.2</v>
      </c>
      <c r="S61" s="69">
        <v>1.6</v>
      </c>
      <c r="T61" s="69">
        <v>9.6</v>
      </c>
      <c r="U61" s="69" t="s">
        <v>616</v>
      </c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K61" s="71"/>
      <c r="AL61" s="71"/>
      <c r="AM61" s="71"/>
      <c r="AN61" s="71"/>
      <c r="AO61" s="71"/>
      <c r="AP61" s="71"/>
      <c r="AQ61" s="71"/>
      <c r="AR61" s="71"/>
      <c r="AS61" s="71"/>
      <c r="AT61" s="71"/>
      <c r="AU61" s="71"/>
      <c r="AV61" s="71"/>
      <c r="AW61" s="71"/>
      <c r="AX61" s="71"/>
      <c r="AY61" s="71"/>
      <c r="AZ61" s="71"/>
      <c r="BA61" s="71"/>
      <c r="BB61" s="71"/>
      <c r="BC61" s="71"/>
      <c r="BD61" s="71"/>
      <c r="BE61" s="71"/>
      <c r="BF61" s="71"/>
      <c r="BG61" s="71"/>
      <c r="BH61" s="71"/>
      <c r="BI61" s="71"/>
      <c r="BJ61" s="71"/>
      <c r="BK61" s="71"/>
      <c r="BL61" s="71"/>
      <c r="BM61" s="71"/>
      <c r="BN61" s="71"/>
      <c r="BO61" s="71"/>
      <c r="BP61" s="71"/>
      <c r="BQ61" s="71"/>
      <c r="BR61" s="71"/>
      <c r="BS61" s="71"/>
      <c r="BT61" s="71"/>
      <c r="BU61" s="71"/>
      <c r="BV61" s="71"/>
      <c r="BW61" s="71"/>
      <c r="BX61" s="71"/>
      <c r="BY61" s="71"/>
      <c r="BZ61" s="71"/>
      <c r="CA61" s="71"/>
      <c r="CB61" s="71"/>
      <c r="CC61" s="71"/>
      <c r="CD61" s="71"/>
      <c r="CE61" s="71"/>
      <c r="CF61" s="71"/>
      <c r="CG61" s="71"/>
      <c r="CH61" s="71"/>
      <c r="CI61" s="71"/>
      <c r="CJ61" s="71"/>
      <c r="CK61" s="71"/>
      <c r="CL61" s="71"/>
      <c r="CM61" s="71"/>
      <c r="CN61" s="71"/>
      <c r="CO61" s="71"/>
      <c r="CP61" s="71"/>
      <c r="CQ61" s="71"/>
      <c r="CR61" s="71"/>
      <c r="CS61" s="71"/>
      <c r="CT61" s="71"/>
      <c r="CU61" s="71"/>
      <c r="CV61" s="71"/>
      <c r="CW61" s="71"/>
      <c r="CX61" s="71"/>
      <c r="CY61" s="71"/>
      <c r="CZ61" s="71"/>
      <c r="DA61" s="71"/>
      <c r="DB61" s="71"/>
      <c r="DC61" s="71"/>
      <c r="DD61" s="71"/>
      <c r="DE61" s="71"/>
      <c r="DF61" s="71"/>
      <c r="DG61" s="71"/>
      <c r="DH61" s="71"/>
      <c r="DI61" s="71"/>
      <c r="DJ61" s="71"/>
      <c r="DK61" s="71"/>
      <c r="DL61" s="71"/>
      <c r="DM61" s="71"/>
      <c r="DN61" s="71"/>
      <c r="DO61" s="71"/>
      <c r="DP61" s="71"/>
      <c r="DQ61" s="71"/>
      <c r="DR61" s="71"/>
      <c r="DS61" s="71"/>
      <c r="DT61" s="71"/>
      <c r="DU61" s="71"/>
      <c r="DV61" s="71"/>
      <c r="DW61" s="71"/>
      <c r="DX61" s="71"/>
      <c r="DY61" s="71"/>
      <c r="DZ61" s="71"/>
      <c r="EA61" s="71"/>
      <c r="EB61" s="71"/>
      <c r="EC61" s="71"/>
      <c r="ED61" s="71"/>
      <c r="EE61" s="71"/>
      <c r="EF61" s="71"/>
      <c r="EG61" s="71"/>
      <c r="EH61" s="71"/>
      <c r="EI61" s="71"/>
      <c r="EJ61" s="71"/>
      <c r="EK61" s="71"/>
      <c r="EL61" s="71"/>
      <c r="EM61" s="71"/>
      <c r="EN61" s="71"/>
      <c r="EO61" s="71"/>
      <c r="EP61" s="71"/>
      <c r="EQ61" s="71"/>
      <c r="ER61" s="71"/>
      <c r="ES61" s="71"/>
      <c r="ET61" s="71"/>
      <c r="EU61" s="71"/>
      <c r="EV61" s="71"/>
      <c r="EW61" s="71"/>
      <c r="EX61" s="71"/>
      <c r="EY61" s="71"/>
      <c r="EZ61" s="71"/>
      <c r="FA61" s="71"/>
      <c r="FB61" s="71"/>
      <c r="FC61" s="71"/>
      <c r="FD61" s="71"/>
      <c r="FE61" s="71"/>
      <c r="FF61" s="71"/>
      <c r="FG61" s="71"/>
      <c r="FH61" s="71"/>
      <c r="FI61" s="71"/>
      <c r="FJ61" s="71"/>
      <c r="FK61" s="71"/>
      <c r="FL61" s="71"/>
      <c r="FM61" s="71"/>
      <c r="FN61" s="71"/>
      <c r="FO61" s="71"/>
      <c r="FP61" s="71"/>
      <c r="FQ61" s="71"/>
      <c r="FR61" s="71"/>
      <c r="FS61" s="71"/>
      <c r="FT61" s="71"/>
      <c r="FU61" s="71"/>
      <c r="FV61" s="71"/>
      <c r="FW61" s="71"/>
      <c r="FX61" s="71"/>
      <c r="FY61" s="71"/>
      <c r="FZ61" s="71"/>
      <c r="GA61" s="71"/>
      <c r="GB61" s="71"/>
      <c r="GC61" s="71"/>
      <c r="GD61" s="71"/>
      <c r="GE61" s="71"/>
      <c r="GF61" s="71"/>
      <c r="GG61" s="71"/>
      <c r="GH61" s="71"/>
      <c r="GI61" s="71"/>
      <c r="GJ61" s="71"/>
      <c r="GK61" s="71"/>
      <c r="GL61" s="71"/>
      <c r="GM61" s="71"/>
      <c r="GN61" s="71"/>
      <c r="GO61" s="71"/>
      <c r="GP61" s="71"/>
      <c r="GQ61" s="71"/>
      <c r="GR61" s="71"/>
      <c r="GS61" s="71"/>
      <c r="GT61" s="71"/>
      <c r="GU61" s="71"/>
      <c r="GV61" s="71"/>
      <c r="GW61" s="71"/>
      <c r="GX61" s="71"/>
      <c r="GY61" s="71"/>
      <c r="GZ61" s="71"/>
      <c r="HA61" s="71"/>
      <c r="HB61" s="71"/>
      <c r="HC61" s="71"/>
      <c r="HD61" s="71"/>
      <c r="HE61" s="71"/>
      <c r="HF61" s="71"/>
      <c r="HG61" s="71"/>
      <c r="HH61" s="71"/>
      <c r="HI61" s="71"/>
      <c r="HJ61" s="71"/>
      <c r="HK61" s="71"/>
      <c r="HL61" s="71"/>
      <c r="HM61" s="71"/>
      <c r="HN61" s="71"/>
      <c r="HO61" s="71"/>
      <c r="HP61" s="71"/>
      <c r="HQ61" s="71"/>
      <c r="HR61" s="71"/>
      <c r="HS61" s="71"/>
      <c r="HT61" s="71"/>
      <c r="HU61" s="71"/>
      <c r="HV61" s="71"/>
      <c r="HW61" s="71"/>
      <c r="HX61" s="71"/>
      <c r="HY61" s="71"/>
      <c r="HZ61" s="71"/>
      <c r="IA61" s="71"/>
      <c r="IB61" s="71"/>
      <c r="IC61" s="71"/>
      <c r="ID61" s="71"/>
      <c r="IE61" s="71"/>
      <c r="IF61" s="71"/>
      <c r="IG61" s="71"/>
      <c r="IH61" s="71"/>
      <c r="II61" s="71"/>
      <c r="IJ61" s="71"/>
      <c r="IK61" s="71"/>
      <c r="IL61" s="71"/>
      <c r="IM61" s="71"/>
      <c r="IN61" s="71"/>
      <c r="IO61" s="71"/>
      <c r="IP61" s="71"/>
      <c r="IQ61" s="71"/>
      <c r="IR61" s="71"/>
      <c r="IS61" s="71"/>
      <c r="IT61" s="71"/>
      <c r="IU61" s="71"/>
      <c r="IV61" s="71"/>
    </row>
    <row r="62" spans="1:256" ht="78.75">
      <c r="A62" s="69" t="s">
        <v>1132</v>
      </c>
      <c r="B62" s="70" t="s">
        <v>159</v>
      </c>
      <c r="C62" s="69">
        <v>1</v>
      </c>
      <c r="D62" s="69">
        <v>1</v>
      </c>
      <c r="E62" s="69"/>
      <c r="F62" s="69"/>
      <c r="G62" s="69"/>
      <c r="H62" s="69">
        <v>0.3</v>
      </c>
      <c r="I62" s="69">
        <v>3</v>
      </c>
      <c r="J62" s="69">
        <v>4</v>
      </c>
      <c r="K62" s="69">
        <v>4</v>
      </c>
      <c r="L62" s="69"/>
      <c r="M62" s="69"/>
      <c r="N62" s="69"/>
      <c r="O62" s="69">
        <v>0.5</v>
      </c>
      <c r="P62" s="69">
        <v>5</v>
      </c>
      <c r="Q62" s="69">
        <v>99.95</v>
      </c>
      <c r="R62" s="69">
        <v>0.2</v>
      </c>
      <c r="S62" s="69">
        <v>1.6</v>
      </c>
      <c r="T62" s="69">
        <v>9.6</v>
      </c>
      <c r="U62" s="69" t="s">
        <v>616</v>
      </c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71"/>
      <c r="AG62" s="71"/>
      <c r="AH62" s="71"/>
      <c r="AI62" s="71"/>
      <c r="AJ62" s="71"/>
      <c r="AK62" s="71"/>
      <c r="AL62" s="71"/>
      <c r="AM62" s="71"/>
      <c r="AN62" s="71"/>
      <c r="AO62" s="71"/>
      <c r="AP62" s="71"/>
      <c r="AQ62" s="71"/>
      <c r="AR62" s="71"/>
      <c r="AS62" s="71"/>
      <c r="AT62" s="71"/>
      <c r="AU62" s="71"/>
      <c r="AV62" s="71"/>
      <c r="AW62" s="71"/>
      <c r="AX62" s="71"/>
      <c r="AY62" s="71"/>
      <c r="AZ62" s="71"/>
      <c r="BA62" s="71"/>
      <c r="BB62" s="71"/>
      <c r="BC62" s="71"/>
      <c r="BD62" s="71"/>
      <c r="BE62" s="71"/>
      <c r="BF62" s="71"/>
      <c r="BG62" s="71"/>
      <c r="BH62" s="71"/>
      <c r="BI62" s="71"/>
      <c r="BJ62" s="71"/>
      <c r="BK62" s="71"/>
      <c r="BL62" s="71"/>
      <c r="BM62" s="71"/>
      <c r="BN62" s="71"/>
      <c r="BO62" s="71"/>
      <c r="BP62" s="71"/>
      <c r="BQ62" s="71"/>
      <c r="BR62" s="71"/>
      <c r="BS62" s="71"/>
      <c r="BT62" s="71"/>
      <c r="BU62" s="71"/>
      <c r="BV62" s="71"/>
      <c r="BW62" s="71"/>
      <c r="BX62" s="71"/>
      <c r="BY62" s="71"/>
      <c r="BZ62" s="71"/>
      <c r="CA62" s="71"/>
      <c r="CB62" s="71"/>
      <c r="CC62" s="71"/>
      <c r="CD62" s="71"/>
      <c r="CE62" s="71"/>
      <c r="CF62" s="71"/>
      <c r="CG62" s="71"/>
      <c r="CH62" s="71"/>
      <c r="CI62" s="71"/>
      <c r="CJ62" s="71"/>
      <c r="CK62" s="71"/>
      <c r="CL62" s="71"/>
      <c r="CM62" s="71"/>
      <c r="CN62" s="71"/>
      <c r="CO62" s="71"/>
      <c r="CP62" s="71"/>
      <c r="CQ62" s="71"/>
      <c r="CR62" s="71"/>
      <c r="CS62" s="71"/>
      <c r="CT62" s="71"/>
      <c r="CU62" s="71"/>
      <c r="CV62" s="71"/>
      <c r="CW62" s="71"/>
      <c r="CX62" s="71"/>
      <c r="CY62" s="71"/>
      <c r="CZ62" s="71"/>
      <c r="DA62" s="71"/>
      <c r="DB62" s="71"/>
      <c r="DC62" s="71"/>
      <c r="DD62" s="71"/>
      <c r="DE62" s="71"/>
      <c r="DF62" s="71"/>
      <c r="DG62" s="71"/>
      <c r="DH62" s="71"/>
      <c r="DI62" s="71"/>
      <c r="DJ62" s="71"/>
      <c r="DK62" s="71"/>
      <c r="DL62" s="71"/>
      <c r="DM62" s="71"/>
      <c r="DN62" s="71"/>
      <c r="DO62" s="71"/>
      <c r="DP62" s="71"/>
      <c r="DQ62" s="71"/>
      <c r="DR62" s="71"/>
      <c r="DS62" s="71"/>
      <c r="DT62" s="71"/>
      <c r="DU62" s="71"/>
      <c r="DV62" s="71"/>
      <c r="DW62" s="71"/>
      <c r="DX62" s="71"/>
      <c r="DY62" s="71"/>
      <c r="DZ62" s="71"/>
      <c r="EA62" s="71"/>
      <c r="EB62" s="71"/>
      <c r="EC62" s="71"/>
      <c r="ED62" s="71"/>
      <c r="EE62" s="71"/>
      <c r="EF62" s="71"/>
      <c r="EG62" s="71"/>
      <c r="EH62" s="71"/>
      <c r="EI62" s="71"/>
      <c r="EJ62" s="71"/>
      <c r="EK62" s="71"/>
      <c r="EL62" s="71"/>
      <c r="EM62" s="71"/>
      <c r="EN62" s="71"/>
      <c r="EO62" s="71"/>
      <c r="EP62" s="71"/>
      <c r="EQ62" s="71"/>
      <c r="ER62" s="71"/>
      <c r="ES62" s="71"/>
      <c r="ET62" s="71"/>
      <c r="EU62" s="71"/>
      <c r="EV62" s="71"/>
      <c r="EW62" s="71"/>
      <c r="EX62" s="71"/>
      <c r="EY62" s="71"/>
      <c r="EZ62" s="71"/>
      <c r="FA62" s="71"/>
      <c r="FB62" s="71"/>
      <c r="FC62" s="71"/>
      <c r="FD62" s="71"/>
      <c r="FE62" s="71"/>
      <c r="FF62" s="71"/>
      <c r="FG62" s="71"/>
      <c r="FH62" s="71"/>
      <c r="FI62" s="71"/>
      <c r="FJ62" s="71"/>
      <c r="FK62" s="71"/>
      <c r="FL62" s="71"/>
      <c r="FM62" s="71"/>
      <c r="FN62" s="71"/>
      <c r="FO62" s="71"/>
      <c r="FP62" s="71"/>
      <c r="FQ62" s="71"/>
      <c r="FR62" s="71"/>
      <c r="FS62" s="71"/>
      <c r="FT62" s="71"/>
      <c r="FU62" s="71"/>
      <c r="FV62" s="71"/>
      <c r="FW62" s="71"/>
      <c r="FX62" s="71"/>
      <c r="FY62" s="71"/>
      <c r="FZ62" s="71"/>
      <c r="GA62" s="71"/>
      <c r="GB62" s="71"/>
      <c r="GC62" s="71"/>
      <c r="GD62" s="71"/>
      <c r="GE62" s="71"/>
      <c r="GF62" s="71"/>
      <c r="GG62" s="71"/>
      <c r="GH62" s="71"/>
      <c r="GI62" s="71"/>
      <c r="GJ62" s="71"/>
      <c r="GK62" s="71"/>
      <c r="GL62" s="71"/>
      <c r="GM62" s="71"/>
      <c r="GN62" s="71"/>
      <c r="GO62" s="71"/>
      <c r="GP62" s="71"/>
      <c r="GQ62" s="71"/>
      <c r="GR62" s="71"/>
      <c r="GS62" s="71"/>
      <c r="GT62" s="71"/>
      <c r="GU62" s="71"/>
      <c r="GV62" s="71"/>
      <c r="GW62" s="71"/>
      <c r="GX62" s="71"/>
      <c r="GY62" s="71"/>
      <c r="GZ62" s="71"/>
      <c r="HA62" s="71"/>
      <c r="HB62" s="71"/>
      <c r="HC62" s="71"/>
      <c r="HD62" s="71"/>
      <c r="HE62" s="71"/>
      <c r="HF62" s="71"/>
      <c r="HG62" s="71"/>
      <c r="HH62" s="71"/>
      <c r="HI62" s="71"/>
      <c r="HJ62" s="71"/>
      <c r="HK62" s="71"/>
      <c r="HL62" s="71"/>
      <c r="HM62" s="71"/>
      <c r="HN62" s="71"/>
      <c r="HO62" s="71"/>
      <c r="HP62" s="71"/>
      <c r="HQ62" s="71"/>
      <c r="HR62" s="71"/>
      <c r="HS62" s="71"/>
      <c r="HT62" s="71"/>
      <c r="HU62" s="71"/>
      <c r="HV62" s="71"/>
      <c r="HW62" s="71"/>
      <c r="HX62" s="71"/>
      <c r="HY62" s="71"/>
      <c r="HZ62" s="71"/>
      <c r="IA62" s="71"/>
      <c r="IB62" s="71"/>
      <c r="IC62" s="71"/>
      <c r="ID62" s="71"/>
      <c r="IE62" s="71"/>
      <c r="IF62" s="71"/>
      <c r="IG62" s="71"/>
      <c r="IH62" s="71"/>
      <c r="II62" s="71"/>
      <c r="IJ62" s="71"/>
      <c r="IK62" s="71"/>
      <c r="IL62" s="71"/>
      <c r="IM62" s="71"/>
      <c r="IN62" s="71"/>
      <c r="IO62" s="71"/>
      <c r="IP62" s="71"/>
      <c r="IQ62" s="71"/>
      <c r="IR62" s="71"/>
      <c r="IS62" s="71"/>
      <c r="IT62" s="71"/>
      <c r="IU62" s="71"/>
      <c r="IV62" s="71"/>
    </row>
    <row r="63" spans="1:256" ht="94.5">
      <c r="A63" s="69" t="s">
        <v>1133</v>
      </c>
      <c r="B63" s="70" t="s">
        <v>160</v>
      </c>
      <c r="C63" s="69">
        <v>1</v>
      </c>
      <c r="D63" s="69">
        <v>1</v>
      </c>
      <c r="E63" s="69"/>
      <c r="F63" s="69"/>
      <c r="G63" s="69"/>
      <c r="H63" s="69">
        <v>0.3</v>
      </c>
      <c r="I63" s="69">
        <v>3</v>
      </c>
      <c r="J63" s="69">
        <v>6</v>
      </c>
      <c r="K63" s="69">
        <v>5</v>
      </c>
      <c r="L63" s="69"/>
      <c r="M63" s="69"/>
      <c r="N63" s="69">
        <v>1</v>
      </c>
      <c r="O63" s="69">
        <v>0.5</v>
      </c>
      <c r="P63" s="69">
        <v>4.2</v>
      </c>
      <c r="Q63" s="69">
        <v>99</v>
      </c>
      <c r="R63" s="69">
        <v>0.2</v>
      </c>
      <c r="S63" s="69">
        <v>1.6</v>
      </c>
      <c r="T63" s="69">
        <v>8.8</v>
      </c>
      <c r="U63" s="69" t="s">
        <v>616</v>
      </c>
      <c r="V63" s="71"/>
      <c r="W63" s="71"/>
      <c r="X63" s="71"/>
      <c r="Y63" s="71"/>
      <c r="Z63" s="71"/>
      <c r="AA63" s="71"/>
      <c r="AB63" s="71"/>
      <c r="AC63" s="71"/>
      <c r="AD63" s="71"/>
      <c r="AE63" s="71"/>
      <c r="AF63" s="71"/>
      <c r="AG63" s="71"/>
      <c r="AH63" s="71"/>
      <c r="AI63" s="71"/>
      <c r="AJ63" s="71"/>
      <c r="AK63" s="71"/>
      <c r="AL63" s="71"/>
      <c r="AM63" s="71"/>
      <c r="AN63" s="71"/>
      <c r="AO63" s="71"/>
      <c r="AP63" s="71"/>
      <c r="AQ63" s="71"/>
      <c r="AR63" s="71"/>
      <c r="AS63" s="71"/>
      <c r="AT63" s="71"/>
      <c r="AU63" s="71"/>
      <c r="AV63" s="71"/>
      <c r="AW63" s="71"/>
      <c r="AX63" s="71"/>
      <c r="AY63" s="71"/>
      <c r="AZ63" s="71"/>
      <c r="BA63" s="71"/>
      <c r="BB63" s="71"/>
      <c r="BC63" s="71"/>
      <c r="BD63" s="71"/>
      <c r="BE63" s="71"/>
      <c r="BF63" s="71"/>
      <c r="BG63" s="71"/>
      <c r="BH63" s="71"/>
      <c r="BI63" s="71"/>
      <c r="BJ63" s="71"/>
      <c r="BK63" s="71"/>
      <c r="BL63" s="71"/>
      <c r="BM63" s="71"/>
      <c r="BN63" s="71"/>
      <c r="BO63" s="71"/>
      <c r="BP63" s="71"/>
      <c r="BQ63" s="71"/>
      <c r="BR63" s="71"/>
      <c r="BS63" s="71"/>
      <c r="BT63" s="71"/>
      <c r="BU63" s="71"/>
      <c r="BV63" s="71"/>
      <c r="BW63" s="71"/>
      <c r="BX63" s="71"/>
      <c r="BY63" s="71"/>
      <c r="BZ63" s="71"/>
      <c r="CA63" s="71"/>
      <c r="CB63" s="71"/>
      <c r="CC63" s="71"/>
      <c r="CD63" s="71"/>
      <c r="CE63" s="71"/>
      <c r="CF63" s="71"/>
      <c r="CG63" s="71"/>
      <c r="CH63" s="71"/>
      <c r="CI63" s="71"/>
      <c r="CJ63" s="71"/>
      <c r="CK63" s="71"/>
      <c r="CL63" s="71"/>
      <c r="CM63" s="71"/>
      <c r="CN63" s="71"/>
      <c r="CO63" s="71"/>
      <c r="CP63" s="71"/>
      <c r="CQ63" s="71"/>
      <c r="CR63" s="71"/>
      <c r="CS63" s="71"/>
      <c r="CT63" s="71"/>
      <c r="CU63" s="71"/>
      <c r="CV63" s="71"/>
      <c r="CW63" s="71"/>
      <c r="CX63" s="71"/>
      <c r="CY63" s="71"/>
      <c r="CZ63" s="71"/>
      <c r="DA63" s="71"/>
      <c r="DB63" s="71"/>
      <c r="DC63" s="71"/>
      <c r="DD63" s="71"/>
      <c r="DE63" s="71"/>
      <c r="DF63" s="71"/>
      <c r="DG63" s="71"/>
      <c r="DH63" s="71"/>
      <c r="DI63" s="71"/>
      <c r="DJ63" s="71"/>
      <c r="DK63" s="71"/>
      <c r="DL63" s="71"/>
      <c r="DM63" s="71"/>
      <c r="DN63" s="71"/>
      <c r="DO63" s="71"/>
      <c r="DP63" s="71"/>
      <c r="DQ63" s="71"/>
      <c r="DR63" s="71"/>
      <c r="DS63" s="71"/>
      <c r="DT63" s="71"/>
      <c r="DU63" s="71"/>
      <c r="DV63" s="71"/>
      <c r="DW63" s="71"/>
      <c r="DX63" s="71"/>
      <c r="DY63" s="71"/>
      <c r="DZ63" s="71"/>
      <c r="EA63" s="71"/>
      <c r="EB63" s="71"/>
      <c r="EC63" s="71"/>
      <c r="ED63" s="71"/>
      <c r="EE63" s="71"/>
      <c r="EF63" s="71"/>
      <c r="EG63" s="71"/>
      <c r="EH63" s="71"/>
      <c r="EI63" s="71"/>
      <c r="EJ63" s="71"/>
      <c r="EK63" s="71"/>
      <c r="EL63" s="71"/>
      <c r="EM63" s="71"/>
      <c r="EN63" s="71"/>
      <c r="EO63" s="71"/>
      <c r="EP63" s="71"/>
      <c r="EQ63" s="71"/>
      <c r="ER63" s="71"/>
      <c r="ES63" s="71"/>
      <c r="ET63" s="71"/>
      <c r="EU63" s="71"/>
      <c r="EV63" s="71"/>
      <c r="EW63" s="71"/>
      <c r="EX63" s="71"/>
      <c r="EY63" s="71"/>
      <c r="EZ63" s="71"/>
      <c r="FA63" s="71"/>
      <c r="FB63" s="71"/>
      <c r="FC63" s="71"/>
      <c r="FD63" s="71"/>
      <c r="FE63" s="71"/>
      <c r="FF63" s="71"/>
      <c r="FG63" s="71"/>
      <c r="FH63" s="71"/>
      <c r="FI63" s="71"/>
      <c r="FJ63" s="71"/>
      <c r="FK63" s="71"/>
      <c r="FL63" s="71"/>
      <c r="FM63" s="71"/>
      <c r="FN63" s="71"/>
      <c r="FO63" s="71"/>
      <c r="FP63" s="71"/>
      <c r="FQ63" s="71"/>
      <c r="FR63" s="71"/>
      <c r="FS63" s="71"/>
      <c r="FT63" s="71"/>
      <c r="FU63" s="71"/>
      <c r="FV63" s="71"/>
      <c r="FW63" s="71"/>
      <c r="FX63" s="71"/>
      <c r="FY63" s="71"/>
      <c r="FZ63" s="71"/>
      <c r="GA63" s="71"/>
      <c r="GB63" s="71"/>
      <c r="GC63" s="71"/>
      <c r="GD63" s="71"/>
      <c r="GE63" s="71"/>
      <c r="GF63" s="71"/>
      <c r="GG63" s="71"/>
      <c r="GH63" s="71"/>
      <c r="GI63" s="71"/>
      <c r="GJ63" s="71"/>
      <c r="GK63" s="71"/>
      <c r="GL63" s="71"/>
      <c r="GM63" s="71"/>
      <c r="GN63" s="71"/>
      <c r="GO63" s="71"/>
      <c r="GP63" s="71"/>
      <c r="GQ63" s="71"/>
      <c r="GR63" s="71"/>
      <c r="GS63" s="71"/>
      <c r="GT63" s="71"/>
      <c r="GU63" s="71"/>
      <c r="GV63" s="71"/>
      <c r="GW63" s="71"/>
      <c r="GX63" s="71"/>
      <c r="GY63" s="71"/>
      <c r="GZ63" s="71"/>
      <c r="HA63" s="71"/>
      <c r="HB63" s="71"/>
      <c r="HC63" s="71"/>
      <c r="HD63" s="71"/>
      <c r="HE63" s="71"/>
      <c r="HF63" s="71"/>
      <c r="HG63" s="71"/>
      <c r="HH63" s="71"/>
      <c r="HI63" s="71"/>
      <c r="HJ63" s="71"/>
      <c r="HK63" s="71"/>
      <c r="HL63" s="71"/>
      <c r="HM63" s="71"/>
      <c r="HN63" s="71"/>
      <c r="HO63" s="71"/>
      <c r="HP63" s="71"/>
      <c r="HQ63" s="71"/>
      <c r="HR63" s="71"/>
      <c r="HS63" s="71"/>
      <c r="HT63" s="71"/>
      <c r="HU63" s="71"/>
      <c r="HV63" s="71"/>
      <c r="HW63" s="71"/>
      <c r="HX63" s="71"/>
      <c r="HY63" s="71"/>
      <c r="HZ63" s="71"/>
      <c r="IA63" s="71"/>
      <c r="IB63" s="71"/>
      <c r="IC63" s="71"/>
      <c r="ID63" s="71"/>
      <c r="IE63" s="71"/>
      <c r="IF63" s="71"/>
      <c r="IG63" s="71"/>
      <c r="IH63" s="71"/>
      <c r="II63" s="71"/>
      <c r="IJ63" s="71"/>
      <c r="IK63" s="71"/>
      <c r="IL63" s="71"/>
      <c r="IM63" s="71"/>
      <c r="IN63" s="71"/>
      <c r="IO63" s="71"/>
      <c r="IP63" s="71"/>
      <c r="IQ63" s="71"/>
      <c r="IR63" s="71"/>
      <c r="IS63" s="71"/>
      <c r="IT63" s="71"/>
      <c r="IU63" s="71"/>
      <c r="IV63" s="71"/>
    </row>
    <row r="64" spans="1:256" ht="63">
      <c r="A64" s="69" t="s">
        <v>1134</v>
      </c>
      <c r="B64" s="70" t="s">
        <v>161</v>
      </c>
      <c r="C64" s="69">
        <v>3</v>
      </c>
      <c r="D64" s="69">
        <v>3</v>
      </c>
      <c r="E64" s="69"/>
      <c r="F64" s="69"/>
      <c r="G64" s="69"/>
      <c r="H64" s="69">
        <v>0.3</v>
      </c>
      <c r="I64" s="69">
        <v>3</v>
      </c>
      <c r="J64" s="69">
        <v>9</v>
      </c>
      <c r="K64" s="69">
        <v>8</v>
      </c>
      <c r="L64" s="69"/>
      <c r="M64" s="69"/>
      <c r="N64" s="69">
        <v>1</v>
      </c>
      <c r="O64" s="69">
        <v>0.5</v>
      </c>
      <c r="P64" s="69">
        <v>4.4</v>
      </c>
      <c r="Q64" s="69">
        <v>98.9</v>
      </c>
      <c r="R64" s="69">
        <v>0.2</v>
      </c>
      <c r="S64" s="69">
        <v>1.6</v>
      </c>
      <c r="T64" s="72">
        <v>9</v>
      </c>
      <c r="U64" s="69" t="s">
        <v>616</v>
      </c>
      <c r="V64" s="71"/>
      <c r="W64" s="71"/>
      <c r="X64" s="71"/>
      <c r="Y64" s="71"/>
      <c r="Z64" s="71"/>
      <c r="AA64" s="71"/>
      <c r="AB64" s="71"/>
      <c r="AC64" s="71"/>
      <c r="AD64" s="71"/>
      <c r="AE64" s="71"/>
      <c r="AF64" s="71"/>
      <c r="AG64" s="71"/>
      <c r="AH64" s="71"/>
      <c r="AI64" s="71"/>
      <c r="AJ64" s="71"/>
      <c r="AK64" s="71"/>
      <c r="AL64" s="71"/>
      <c r="AM64" s="71"/>
      <c r="AN64" s="71"/>
      <c r="AO64" s="71"/>
      <c r="AP64" s="71"/>
      <c r="AQ64" s="71"/>
      <c r="AR64" s="71"/>
      <c r="AS64" s="71"/>
      <c r="AT64" s="71"/>
      <c r="AU64" s="71"/>
      <c r="AV64" s="71"/>
      <c r="AW64" s="71"/>
      <c r="AX64" s="71"/>
      <c r="AY64" s="71"/>
      <c r="AZ64" s="71"/>
      <c r="BA64" s="71"/>
      <c r="BB64" s="71"/>
      <c r="BC64" s="71"/>
      <c r="BD64" s="71"/>
      <c r="BE64" s="71"/>
      <c r="BF64" s="71"/>
      <c r="BG64" s="71"/>
      <c r="BH64" s="71"/>
      <c r="BI64" s="71"/>
      <c r="BJ64" s="71"/>
      <c r="BK64" s="71"/>
      <c r="BL64" s="71"/>
      <c r="BM64" s="71"/>
      <c r="BN64" s="71"/>
      <c r="BO64" s="71"/>
      <c r="BP64" s="71"/>
      <c r="BQ64" s="71"/>
      <c r="BR64" s="71"/>
      <c r="BS64" s="71"/>
      <c r="BT64" s="71"/>
      <c r="BU64" s="71"/>
      <c r="BV64" s="71"/>
      <c r="BW64" s="71"/>
      <c r="BX64" s="71"/>
      <c r="BY64" s="71"/>
      <c r="BZ64" s="71"/>
      <c r="CA64" s="71"/>
      <c r="CB64" s="71"/>
      <c r="CC64" s="71"/>
      <c r="CD64" s="71"/>
      <c r="CE64" s="71"/>
      <c r="CF64" s="71"/>
      <c r="CG64" s="71"/>
      <c r="CH64" s="71"/>
      <c r="CI64" s="71"/>
      <c r="CJ64" s="71"/>
      <c r="CK64" s="71"/>
      <c r="CL64" s="71"/>
      <c r="CM64" s="71"/>
      <c r="CN64" s="71"/>
      <c r="CO64" s="71"/>
      <c r="CP64" s="71"/>
      <c r="CQ64" s="71"/>
      <c r="CR64" s="71"/>
      <c r="CS64" s="71"/>
      <c r="CT64" s="71"/>
      <c r="CU64" s="71"/>
      <c r="CV64" s="71"/>
      <c r="CW64" s="71"/>
      <c r="CX64" s="71"/>
      <c r="CY64" s="71"/>
      <c r="CZ64" s="71"/>
      <c r="DA64" s="71"/>
      <c r="DB64" s="71"/>
      <c r="DC64" s="71"/>
      <c r="DD64" s="71"/>
      <c r="DE64" s="71"/>
      <c r="DF64" s="71"/>
      <c r="DG64" s="71"/>
      <c r="DH64" s="71"/>
      <c r="DI64" s="71"/>
      <c r="DJ64" s="71"/>
      <c r="DK64" s="71"/>
      <c r="DL64" s="71"/>
      <c r="DM64" s="71"/>
      <c r="DN64" s="71"/>
      <c r="DO64" s="71"/>
      <c r="DP64" s="71"/>
      <c r="DQ64" s="71"/>
      <c r="DR64" s="71"/>
      <c r="DS64" s="71"/>
      <c r="DT64" s="71"/>
      <c r="DU64" s="71"/>
      <c r="DV64" s="71"/>
      <c r="DW64" s="71"/>
      <c r="DX64" s="71"/>
      <c r="DY64" s="71"/>
      <c r="DZ64" s="71"/>
      <c r="EA64" s="71"/>
      <c r="EB64" s="71"/>
      <c r="EC64" s="71"/>
      <c r="ED64" s="71"/>
      <c r="EE64" s="71"/>
      <c r="EF64" s="71"/>
      <c r="EG64" s="71"/>
      <c r="EH64" s="71"/>
      <c r="EI64" s="71"/>
      <c r="EJ64" s="71"/>
      <c r="EK64" s="71"/>
      <c r="EL64" s="71"/>
      <c r="EM64" s="71"/>
      <c r="EN64" s="71"/>
      <c r="EO64" s="71"/>
      <c r="EP64" s="71"/>
      <c r="EQ64" s="71"/>
      <c r="ER64" s="71"/>
      <c r="ES64" s="71"/>
      <c r="ET64" s="71"/>
      <c r="EU64" s="71"/>
      <c r="EV64" s="71"/>
      <c r="EW64" s="71"/>
      <c r="EX64" s="71"/>
      <c r="EY64" s="71"/>
      <c r="EZ64" s="71"/>
      <c r="FA64" s="71"/>
      <c r="FB64" s="71"/>
      <c r="FC64" s="71"/>
      <c r="FD64" s="71"/>
      <c r="FE64" s="71"/>
      <c r="FF64" s="71"/>
      <c r="FG64" s="71"/>
      <c r="FH64" s="71"/>
      <c r="FI64" s="71"/>
      <c r="FJ64" s="71"/>
      <c r="FK64" s="71"/>
      <c r="FL64" s="71"/>
      <c r="FM64" s="71"/>
      <c r="FN64" s="71"/>
      <c r="FO64" s="71"/>
      <c r="FP64" s="71"/>
      <c r="FQ64" s="71"/>
      <c r="FR64" s="71"/>
      <c r="FS64" s="71"/>
      <c r="FT64" s="71"/>
      <c r="FU64" s="71"/>
      <c r="FV64" s="71"/>
      <c r="FW64" s="71"/>
      <c r="FX64" s="71"/>
      <c r="FY64" s="71"/>
      <c r="FZ64" s="71"/>
      <c r="GA64" s="71"/>
      <c r="GB64" s="71"/>
      <c r="GC64" s="71"/>
      <c r="GD64" s="71"/>
      <c r="GE64" s="71"/>
      <c r="GF64" s="71"/>
      <c r="GG64" s="71"/>
      <c r="GH64" s="71"/>
      <c r="GI64" s="71"/>
      <c r="GJ64" s="71"/>
      <c r="GK64" s="71"/>
      <c r="GL64" s="71"/>
      <c r="GM64" s="71"/>
      <c r="GN64" s="71"/>
      <c r="GO64" s="71"/>
      <c r="GP64" s="71"/>
      <c r="GQ64" s="71"/>
      <c r="GR64" s="71"/>
      <c r="GS64" s="71"/>
      <c r="GT64" s="71"/>
      <c r="GU64" s="71"/>
      <c r="GV64" s="71"/>
      <c r="GW64" s="71"/>
      <c r="GX64" s="71"/>
      <c r="GY64" s="71"/>
      <c r="GZ64" s="71"/>
      <c r="HA64" s="71"/>
      <c r="HB64" s="71"/>
      <c r="HC64" s="71"/>
      <c r="HD64" s="71"/>
      <c r="HE64" s="71"/>
      <c r="HF64" s="71"/>
      <c r="HG64" s="71"/>
      <c r="HH64" s="71"/>
      <c r="HI64" s="71"/>
      <c r="HJ64" s="71"/>
      <c r="HK64" s="71"/>
      <c r="HL64" s="71"/>
      <c r="HM64" s="71"/>
      <c r="HN64" s="71"/>
      <c r="HO64" s="71"/>
      <c r="HP64" s="71"/>
      <c r="HQ64" s="71"/>
      <c r="HR64" s="71"/>
      <c r="HS64" s="71"/>
      <c r="HT64" s="71"/>
      <c r="HU64" s="71"/>
      <c r="HV64" s="71"/>
      <c r="HW64" s="71"/>
      <c r="HX64" s="71"/>
      <c r="HY64" s="71"/>
      <c r="HZ64" s="71"/>
      <c r="IA64" s="71"/>
      <c r="IB64" s="71"/>
      <c r="IC64" s="71"/>
      <c r="ID64" s="71"/>
      <c r="IE64" s="71"/>
      <c r="IF64" s="71"/>
      <c r="IG64" s="71"/>
      <c r="IH64" s="71"/>
      <c r="II64" s="71"/>
      <c r="IJ64" s="71"/>
      <c r="IK64" s="71"/>
      <c r="IL64" s="71"/>
      <c r="IM64" s="71"/>
      <c r="IN64" s="71"/>
      <c r="IO64" s="71"/>
      <c r="IP64" s="71"/>
      <c r="IQ64" s="71"/>
      <c r="IR64" s="71"/>
      <c r="IS64" s="71"/>
      <c r="IT64" s="71"/>
      <c r="IU64" s="71"/>
      <c r="IV64" s="71"/>
    </row>
    <row r="65" spans="1:256" ht="141.75">
      <c r="A65" s="69" t="s">
        <v>1135</v>
      </c>
      <c r="B65" s="70" t="s">
        <v>163</v>
      </c>
      <c r="C65" s="69">
        <v>1</v>
      </c>
      <c r="D65" s="69">
        <v>1</v>
      </c>
      <c r="E65" s="69"/>
      <c r="F65" s="69"/>
      <c r="G65" s="69"/>
      <c r="H65" s="69">
        <v>0.3</v>
      </c>
      <c r="I65" s="69">
        <v>3</v>
      </c>
      <c r="J65" s="69">
        <v>2</v>
      </c>
      <c r="K65" s="69">
        <v>2</v>
      </c>
      <c r="L65" s="69"/>
      <c r="M65" s="69"/>
      <c r="N65" s="69"/>
      <c r="O65" s="69">
        <v>0.5</v>
      </c>
      <c r="P65" s="69">
        <v>5</v>
      </c>
      <c r="Q65" s="69">
        <v>99.3</v>
      </c>
      <c r="R65" s="69">
        <v>0.2</v>
      </c>
      <c r="S65" s="69">
        <v>1.6</v>
      </c>
      <c r="T65" s="69">
        <v>9.6</v>
      </c>
      <c r="U65" s="69" t="s">
        <v>616</v>
      </c>
      <c r="V65" s="71"/>
      <c r="W65" s="71"/>
      <c r="X65" s="71"/>
      <c r="Y65" s="71"/>
      <c r="Z65" s="71"/>
      <c r="AA65" s="71"/>
      <c r="AB65" s="71"/>
      <c r="AC65" s="71"/>
      <c r="AD65" s="71"/>
      <c r="AE65" s="71"/>
      <c r="AF65" s="71"/>
      <c r="AG65" s="71"/>
      <c r="AH65" s="71"/>
      <c r="AI65" s="71"/>
      <c r="AJ65" s="71"/>
      <c r="AK65" s="71"/>
      <c r="AL65" s="71"/>
      <c r="AM65" s="71"/>
      <c r="AN65" s="71"/>
      <c r="AO65" s="71"/>
      <c r="AP65" s="71"/>
      <c r="AQ65" s="71"/>
      <c r="AR65" s="71"/>
      <c r="AS65" s="71"/>
      <c r="AT65" s="71"/>
      <c r="AU65" s="71"/>
      <c r="AV65" s="71"/>
      <c r="AW65" s="71"/>
      <c r="AX65" s="71"/>
      <c r="AY65" s="71"/>
      <c r="AZ65" s="71"/>
      <c r="BA65" s="71"/>
      <c r="BB65" s="71"/>
      <c r="BC65" s="71"/>
      <c r="BD65" s="71"/>
      <c r="BE65" s="71"/>
      <c r="BF65" s="71"/>
      <c r="BG65" s="71"/>
      <c r="BH65" s="71"/>
      <c r="BI65" s="71"/>
      <c r="BJ65" s="71"/>
      <c r="BK65" s="71"/>
      <c r="BL65" s="71"/>
      <c r="BM65" s="71"/>
      <c r="BN65" s="71"/>
      <c r="BO65" s="71"/>
      <c r="BP65" s="71"/>
      <c r="BQ65" s="71"/>
      <c r="BR65" s="71"/>
      <c r="BS65" s="71"/>
      <c r="BT65" s="71"/>
      <c r="BU65" s="71"/>
      <c r="BV65" s="71"/>
      <c r="BW65" s="71"/>
      <c r="BX65" s="71"/>
      <c r="BY65" s="71"/>
      <c r="BZ65" s="71"/>
      <c r="CA65" s="71"/>
      <c r="CB65" s="71"/>
      <c r="CC65" s="71"/>
      <c r="CD65" s="71"/>
      <c r="CE65" s="71"/>
      <c r="CF65" s="71"/>
      <c r="CG65" s="71"/>
      <c r="CH65" s="71"/>
      <c r="CI65" s="71"/>
      <c r="CJ65" s="71"/>
      <c r="CK65" s="71"/>
      <c r="CL65" s="71"/>
      <c r="CM65" s="71"/>
      <c r="CN65" s="71"/>
      <c r="CO65" s="71"/>
      <c r="CP65" s="71"/>
      <c r="CQ65" s="71"/>
      <c r="CR65" s="71"/>
      <c r="CS65" s="71"/>
      <c r="CT65" s="71"/>
      <c r="CU65" s="71"/>
      <c r="CV65" s="71"/>
      <c r="CW65" s="71"/>
      <c r="CX65" s="71"/>
      <c r="CY65" s="71"/>
      <c r="CZ65" s="71"/>
      <c r="DA65" s="71"/>
      <c r="DB65" s="71"/>
      <c r="DC65" s="71"/>
      <c r="DD65" s="71"/>
      <c r="DE65" s="71"/>
      <c r="DF65" s="71"/>
      <c r="DG65" s="71"/>
      <c r="DH65" s="71"/>
      <c r="DI65" s="71"/>
      <c r="DJ65" s="71"/>
      <c r="DK65" s="71"/>
      <c r="DL65" s="71"/>
      <c r="DM65" s="71"/>
      <c r="DN65" s="71"/>
      <c r="DO65" s="71"/>
      <c r="DP65" s="71"/>
      <c r="DQ65" s="71"/>
      <c r="DR65" s="71"/>
      <c r="DS65" s="71"/>
      <c r="DT65" s="71"/>
      <c r="DU65" s="71"/>
      <c r="DV65" s="71"/>
      <c r="DW65" s="71"/>
      <c r="DX65" s="71"/>
      <c r="DY65" s="71"/>
      <c r="DZ65" s="71"/>
      <c r="EA65" s="71"/>
      <c r="EB65" s="71"/>
      <c r="EC65" s="71"/>
      <c r="ED65" s="71"/>
      <c r="EE65" s="71"/>
      <c r="EF65" s="71"/>
      <c r="EG65" s="71"/>
      <c r="EH65" s="71"/>
      <c r="EI65" s="71"/>
      <c r="EJ65" s="71"/>
      <c r="EK65" s="71"/>
      <c r="EL65" s="71"/>
      <c r="EM65" s="71"/>
      <c r="EN65" s="71"/>
      <c r="EO65" s="71"/>
      <c r="EP65" s="71"/>
      <c r="EQ65" s="71"/>
      <c r="ER65" s="71"/>
      <c r="ES65" s="71"/>
      <c r="ET65" s="71"/>
      <c r="EU65" s="71"/>
      <c r="EV65" s="71"/>
      <c r="EW65" s="71"/>
      <c r="EX65" s="71"/>
      <c r="EY65" s="71"/>
      <c r="EZ65" s="71"/>
      <c r="FA65" s="71"/>
      <c r="FB65" s="71"/>
      <c r="FC65" s="71"/>
      <c r="FD65" s="71"/>
      <c r="FE65" s="71"/>
      <c r="FF65" s="71"/>
      <c r="FG65" s="71"/>
      <c r="FH65" s="71"/>
      <c r="FI65" s="71"/>
      <c r="FJ65" s="71"/>
      <c r="FK65" s="71"/>
      <c r="FL65" s="71"/>
      <c r="FM65" s="71"/>
      <c r="FN65" s="71"/>
      <c r="FO65" s="71"/>
      <c r="FP65" s="71"/>
      <c r="FQ65" s="71"/>
      <c r="FR65" s="71"/>
      <c r="FS65" s="71"/>
      <c r="FT65" s="71"/>
      <c r="FU65" s="71"/>
      <c r="FV65" s="71"/>
      <c r="FW65" s="71"/>
      <c r="FX65" s="71"/>
      <c r="FY65" s="71"/>
      <c r="FZ65" s="71"/>
      <c r="GA65" s="71"/>
      <c r="GB65" s="71"/>
      <c r="GC65" s="71"/>
      <c r="GD65" s="71"/>
      <c r="GE65" s="71"/>
      <c r="GF65" s="71"/>
      <c r="GG65" s="71"/>
      <c r="GH65" s="71"/>
      <c r="GI65" s="71"/>
      <c r="GJ65" s="71"/>
      <c r="GK65" s="71"/>
      <c r="GL65" s="71"/>
      <c r="GM65" s="71"/>
      <c r="GN65" s="71"/>
      <c r="GO65" s="71"/>
      <c r="GP65" s="71"/>
      <c r="GQ65" s="71"/>
      <c r="GR65" s="71"/>
      <c r="GS65" s="71"/>
      <c r="GT65" s="71"/>
      <c r="GU65" s="71"/>
      <c r="GV65" s="71"/>
      <c r="GW65" s="71"/>
      <c r="GX65" s="71"/>
      <c r="GY65" s="71"/>
      <c r="GZ65" s="71"/>
      <c r="HA65" s="71"/>
      <c r="HB65" s="71"/>
      <c r="HC65" s="71"/>
      <c r="HD65" s="71"/>
      <c r="HE65" s="71"/>
      <c r="HF65" s="71"/>
      <c r="HG65" s="71"/>
      <c r="HH65" s="71"/>
      <c r="HI65" s="71"/>
      <c r="HJ65" s="71"/>
      <c r="HK65" s="71"/>
      <c r="HL65" s="71"/>
      <c r="HM65" s="71"/>
      <c r="HN65" s="71"/>
      <c r="HO65" s="71"/>
      <c r="HP65" s="71"/>
      <c r="HQ65" s="71"/>
      <c r="HR65" s="71"/>
      <c r="HS65" s="71"/>
      <c r="HT65" s="71"/>
      <c r="HU65" s="71"/>
      <c r="HV65" s="71"/>
      <c r="HW65" s="71"/>
      <c r="HX65" s="71"/>
      <c r="HY65" s="71"/>
      <c r="HZ65" s="71"/>
      <c r="IA65" s="71"/>
      <c r="IB65" s="71"/>
      <c r="IC65" s="71"/>
      <c r="ID65" s="71"/>
      <c r="IE65" s="71"/>
      <c r="IF65" s="71"/>
      <c r="IG65" s="71"/>
      <c r="IH65" s="71"/>
      <c r="II65" s="71"/>
      <c r="IJ65" s="71"/>
      <c r="IK65" s="71"/>
      <c r="IL65" s="71"/>
      <c r="IM65" s="71"/>
      <c r="IN65" s="71"/>
      <c r="IO65" s="71"/>
      <c r="IP65" s="71"/>
      <c r="IQ65" s="71"/>
      <c r="IR65" s="71"/>
      <c r="IS65" s="71"/>
      <c r="IT65" s="71"/>
      <c r="IU65" s="71"/>
      <c r="IV65" s="71"/>
    </row>
    <row r="66" spans="1:21" ht="78.75">
      <c r="A66" s="105">
        <v>11</v>
      </c>
      <c r="B66" s="106" t="s">
        <v>760</v>
      </c>
      <c r="C66" s="143">
        <v>3</v>
      </c>
      <c r="D66" s="143">
        <v>3</v>
      </c>
      <c r="E66" s="143" t="s">
        <v>289</v>
      </c>
      <c r="F66" s="143" t="s">
        <v>289</v>
      </c>
      <c r="G66" s="143" t="s">
        <v>289</v>
      </c>
      <c r="H66" s="143">
        <v>0.3</v>
      </c>
      <c r="I66" s="144">
        <v>3</v>
      </c>
      <c r="J66" s="143">
        <v>3</v>
      </c>
      <c r="K66" s="143">
        <v>3</v>
      </c>
      <c r="L66" s="143" t="s">
        <v>289</v>
      </c>
      <c r="M66" s="143" t="s">
        <v>289</v>
      </c>
      <c r="N66" s="143" t="s">
        <v>289</v>
      </c>
      <c r="O66" s="143">
        <v>0.5</v>
      </c>
      <c r="P66" s="144">
        <v>5</v>
      </c>
      <c r="Q66" s="143">
        <v>99.7</v>
      </c>
      <c r="R66" s="143">
        <v>0.2</v>
      </c>
      <c r="S66" s="143">
        <v>1.6</v>
      </c>
      <c r="T66" s="144">
        <f>I66+P66+S66</f>
        <v>9.6</v>
      </c>
      <c r="U66" s="105" t="s">
        <v>743</v>
      </c>
    </row>
    <row r="67" spans="1:21" ht="78.75">
      <c r="A67" s="21" t="s">
        <v>1136</v>
      </c>
      <c r="B67" s="18" t="s">
        <v>755</v>
      </c>
      <c r="C67" s="132">
        <v>3</v>
      </c>
      <c r="D67" s="132">
        <v>3</v>
      </c>
      <c r="E67" s="132" t="s">
        <v>289</v>
      </c>
      <c r="F67" s="132" t="s">
        <v>289</v>
      </c>
      <c r="G67" s="132" t="s">
        <v>289</v>
      </c>
      <c r="H67" s="132">
        <v>0.3</v>
      </c>
      <c r="I67" s="142">
        <v>3</v>
      </c>
      <c r="J67" s="132">
        <v>3</v>
      </c>
      <c r="K67" s="132">
        <v>3</v>
      </c>
      <c r="L67" s="132" t="s">
        <v>289</v>
      </c>
      <c r="M67" s="132" t="s">
        <v>289</v>
      </c>
      <c r="N67" s="132" t="s">
        <v>289</v>
      </c>
      <c r="O67" s="132">
        <v>0.5</v>
      </c>
      <c r="P67" s="142">
        <v>5</v>
      </c>
      <c r="Q67" s="132">
        <v>99.7</v>
      </c>
      <c r="R67" s="132">
        <v>0.2</v>
      </c>
      <c r="S67" s="133">
        <v>1.6</v>
      </c>
      <c r="T67" s="142">
        <f>I67+P67+S67</f>
        <v>9.6</v>
      </c>
      <c r="U67" s="21" t="s">
        <v>744</v>
      </c>
    </row>
    <row r="68" spans="1:21" ht="157.5">
      <c r="A68" s="44" t="s">
        <v>1137</v>
      </c>
      <c r="B68" s="18" t="s">
        <v>761</v>
      </c>
      <c r="C68" s="132">
        <v>1</v>
      </c>
      <c r="D68" s="132">
        <v>1</v>
      </c>
      <c r="E68" s="132" t="s">
        <v>289</v>
      </c>
      <c r="F68" s="132" t="s">
        <v>289</v>
      </c>
      <c r="G68" s="132" t="s">
        <v>289</v>
      </c>
      <c r="H68" s="132">
        <v>0.3</v>
      </c>
      <c r="I68" s="142">
        <v>3</v>
      </c>
      <c r="J68" s="132">
        <v>1</v>
      </c>
      <c r="K68" s="132">
        <v>1</v>
      </c>
      <c r="L68" s="132" t="s">
        <v>289</v>
      </c>
      <c r="M68" s="132" t="s">
        <v>289</v>
      </c>
      <c r="N68" s="132" t="s">
        <v>289</v>
      </c>
      <c r="O68" s="132">
        <v>0.5</v>
      </c>
      <c r="P68" s="142">
        <v>5</v>
      </c>
      <c r="Q68" s="132">
        <v>99.7</v>
      </c>
      <c r="R68" s="132">
        <v>0.2</v>
      </c>
      <c r="S68" s="133">
        <v>1.6</v>
      </c>
      <c r="T68" s="142">
        <f>I68+P68+S68</f>
        <v>9.6</v>
      </c>
      <c r="U68" s="21" t="s">
        <v>744</v>
      </c>
    </row>
    <row r="69" spans="1:21" ht="94.5">
      <c r="A69" s="105" t="s">
        <v>62</v>
      </c>
      <c r="B69" s="106" t="s">
        <v>64</v>
      </c>
      <c r="C69" s="73">
        <v>2</v>
      </c>
      <c r="D69" s="73">
        <v>2</v>
      </c>
      <c r="E69" s="145"/>
      <c r="F69" s="145"/>
      <c r="G69" s="145"/>
      <c r="H69" s="73">
        <v>0.3</v>
      </c>
      <c r="I69" s="73">
        <v>3</v>
      </c>
      <c r="J69" s="73">
        <v>10</v>
      </c>
      <c r="K69" s="73">
        <v>8</v>
      </c>
      <c r="L69" s="73"/>
      <c r="M69" s="73">
        <v>2</v>
      </c>
      <c r="N69" s="145"/>
      <c r="O69" s="73">
        <v>0.5</v>
      </c>
      <c r="P69" s="73">
        <v>4.5</v>
      </c>
      <c r="Q69" s="73">
        <v>95.96</v>
      </c>
      <c r="R69" s="73">
        <v>0.2</v>
      </c>
      <c r="S69" s="73">
        <v>1.6</v>
      </c>
      <c r="T69" s="73">
        <v>9.1</v>
      </c>
      <c r="U69" s="73" t="s">
        <v>662</v>
      </c>
    </row>
    <row r="70" spans="1:21" ht="78.75">
      <c r="A70" s="88" t="s">
        <v>1140</v>
      </c>
      <c r="B70" s="101" t="s">
        <v>661</v>
      </c>
      <c r="C70" s="100">
        <v>2</v>
      </c>
      <c r="D70" s="100">
        <v>1</v>
      </c>
      <c r="E70" s="3"/>
      <c r="F70" s="3"/>
      <c r="G70" s="3">
        <v>1</v>
      </c>
      <c r="H70" s="100">
        <v>0.3</v>
      </c>
      <c r="I70" s="100">
        <v>2.25</v>
      </c>
      <c r="J70" s="100">
        <v>8</v>
      </c>
      <c r="K70" s="100">
        <v>7</v>
      </c>
      <c r="L70" s="3"/>
      <c r="M70" s="100">
        <v>1</v>
      </c>
      <c r="N70" s="3"/>
      <c r="O70" s="100">
        <v>0.5</v>
      </c>
      <c r="P70" s="100">
        <v>4.69</v>
      </c>
      <c r="Q70" s="100">
        <v>95.67</v>
      </c>
      <c r="R70" s="100">
        <v>0.2</v>
      </c>
      <c r="S70" s="100">
        <v>1.6</v>
      </c>
      <c r="T70" s="100">
        <v>8.54</v>
      </c>
      <c r="U70" s="69" t="s">
        <v>616</v>
      </c>
    </row>
    <row r="71" spans="1:21" ht="78.75">
      <c r="A71" s="88" t="s">
        <v>1141</v>
      </c>
      <c r="B71" s="101" t="s">
        <v>663</v>
      </c>
      <c r="C71" s="100">
        <v>2</v>
      </c>
      <c r="D71" s="100">
        <v>2</v>
      </c>
      <c r="E71" s="3"/>
      <c r="F71" s="3"/>
      <c r="G71" s="3"/>
      <c r="H71" s="100">
        <v>0.3</v>
      </c>
      <c r="I71" s="100">
        <v>3</v>
      </c>
      <c r="J71" s="100">
        <v>2</v>
      </c>
      <c r="K71" s="100">
        <v>1</v>
      </c>
      <c r="L71" s="3"/>
      <c r="M71" s="100">
        <v>1</v>
      </c>
      <c r="N71" s="3"/>
      <c r="O71" s="100">
        <v>0.5</v>
      </c>
      <c r="P71" s="100">
        <v>3.75</v>
      </c>
      <c r="Q71" s="100">
        <v>100</v>
      </c>
      <c r="R71" s="100">
        <v>0.2</v>
      </c>
      <c r="S71" s="100">
        <v>2</v>
      </c>
      <c r="T71" s="100">
        <v>8.75</v>
      </c>
      <c r="U71" s="69" t="s">
        <v>616</v>
      </c>
    </row>
    <row r="72" spans="1:21" ht="63">
      <c r="A72" s="86" t="s">
        <v>63</v>
      </c>
      <c r="B72" s="177" t="s">
        <v>199</v>
      </c>
      <c r="C72" s="181">
        <v>7</v>
      </c>
      <c r="D72" s="181">
        <v>4</v>
      </c>
      <c r="E72" s="181">
        <v>2</v>
      </c>
      <c r="F72" s="181">
        <v>0</v>
      </c>
      <c r="G72" s="181">
        <v>1</v>
      </c>
      <c r="H72" s="181">
        <v>0.3</v>
      </c>
      <c r="I72" s="181">
        <v>2.4</v>
      </c>
      <c r="J72" s="181">
        <v>17</v>
      </c>
      <c r="K72" s="181">
        <v>14</v>
      </c>
      <c r="L72" s="181">
        <v>2</v>
      </c>
      <c r="M72" s="181">
        <v>0</v>
      </c>
      <c r="N72" s="181">
        <v>1</v>
      </c>
      <c r="O72" s="181">
        <v>0.5</v>
      </c>
      <c r="P72" s="181">
        <v>4.6</v>
      </c>
      <c r="Q72" s="181">
        <v>98.7</v>
      </c>
      <c r="R72" s="181">
        <v>0.2</v>
      </c>
      <c r="S72" s="181">
        <v>1.6</v>
      </c>
      <c r="T72" s="181">
        <v>8.6</v>
      </c>
      <c r="U72" s="73" t="s">
        <v>1102</v>
      </c>
    </row>
    <row r="73" spans="1:21" ht="63">
      <c r="A73" s="173"/>
      <c r="B73" s="326" t="s">
        <v>1101</v>
      </c>
      <c r="C73" s="180">
        <v>3</v>
      </c>
      <c r="D73" s="180">
        <v>2</v>
      </c>
      <c r="E73" s="180">
        <v>1</v>
      </c>
      <c r="F73" s="180">
        <v>0</v>
      </c>
      <c r="G73" s="180">
        <v>0</v>
      </c>
      <c r="H73" s="180">
        <v>0.3</v>
      </c>
      <c r="I73" s="180">
        <v>2.8</v>
      </c>
      <c r="J73" s="180">
        <v>7</v>
      </c>
      <c r="K73" s="180">
        <v>4</v>
      </c>
      <c r="L73" s="180">
        <v>2</v>
      </c>
      <c r="M73" s="180">
        <v>0</v>
      </c>
      <c r="N73" s="180">
        <v>1</v>
      </c>
      <c r="O73" s="180">
        <v>0.5</v>
      </c>
      <c r="P73" s="180">
        <v>4</v>
      </c>
      <c r="Q73" s="180">
        <v>98.2</v>
      </c>
      <c r="R73" s="180">
        <v>0.2</v>
      </c>
      <c r="S73" s="180">
        <v>1.6</v>
      </c>
      <c r="T73" s="180">
        <v>8.4</v>
      </c>
      <c r="U73" s="69" t="s">
        <v>616</v>
      </c>
    </row>
    <row r="74" spans="1:21" ht="63">
      <c r="A74" s="173"/>
      <c r="B74" s="326" t="s">
        <v>1103</v>
      </c>
      <c r="C74" s="180">
        <v>3</v>
      </c>
      <c r="D74" s="180">
        <v>2</v>
      </c>
      <c r="E74" s="180">
        <v>0</v>
      </c>
      <c r="F74" s="180">
        <v>0</v>
      </c>
      <c r="G74" s="180">
        <v>1</v>
      </c>
      <c r="H74" s="180">
        <v>0.3</v>
      </c>
      <c r="I74" s="180">
        <v>2</v>
      </c>
      <c r="J74" s="180">
        <v>4</v>
      </c>
      <c r="K74" s="180">
        <v>4</v>
      </c>
      <c r="L74" s="180">
        <v>0</v>
      </c>
      <c r="M74" s="180">
        <v>0</v>
      </c>
      <c r="N74" s="180">
        <v>0</v>
      </c>
      <c r="O74" s="180">
        <v>0.5</v>
      </c>
      <c r="P74" s="180">
        <v>5</v>
      </c>
      <c r="Q74" s="180">
        <v>98.9</v>
      </c>
      <c r="R74" s="180">
        <v>0.2</v>
      </c>
      <c r="S74" s="180">
        <v>1.6</v>
      </c>
      <c r="T74" s="180">
        <v>8.6</v>
      </c>
      <c r="U74" s="69" t="s">
        <v>616</v>
      </c>
    </row>
    <row r="75" spans="1:21" ht="123.75" customHeight="1">
      <c r="A75" s="173"/>
      <c r="B75" s="326" t="s">
        <v>1104</v>
      </c>
      <c r="C75" s="180">
        <v>1</v>
      </c>
      <c r="D75" s="180">
        <v>0</v>
      </c>
      <c r="E75" s="180">
        <v>1</v>
      </c>
      <c r="F75" s="180">
        <v>0</v>
      </c>
      <c r="G75" s="180">
        <v>0</v>
      </c>
      <c r="H75" s="180">
        <v>0.3</v>
      </c>
      <c r="I75" s="180">
        <v>2.4</v>
      </c>
      <c r="J75" s="180">
        <v>6</v>
      </c>
      <c r="K75" s="180">
        <v>6</v>
      </c>
      <c r="L75" s="180">
        <v>0</v>
      </c>
      <c r="M75" s="180">
        <v>0</v>
      </c>
      <c r="N75" s="180">
        <v>0</v>
      </c>
      <c r="O75" s="180">
        <v>0.5</v>
      </c>
      <c r="P75" s="180">
        <v>5</v>
      </c>
      <c r="Q75" s="180">
        <v>99.7</v>
      </c>
      <c r="R75" s="180">
        <v>0.2</v>
      </c>
      <c r="S75" s="180">
        <v>1.6</v>
      </c>
      <c r="T75" s="180">
        <v>9</v>
      </c>
      <c r="U75" s="69" t="s">
        <v>616</v>
      </c>
    </row>
    <row r="76" spans="1:21" ht="108" customHeight="1">
      <c r="A76" s="110" t="s">
        <v>65</v>
      </c>
      <c r="B76" s="89" t="s">
        <v>189</v>
      </c>
      <c r="C76" s="57">
        <v>1</v>
      </c>
      <c r="D76" s="57">
        <v>1</v>
      </c>
      <c r="E76" s="57" t="s">
        <v>289</v>
      </c>
      <c r="F76" s="57" t="s">
        <v>289</v>
      </c>
      <c r="G76" s="57" t="s">
        <v>289</v>
      </c>
      <c r="H76" s="57">
        <v>0.3</v>
      </c>
      <c r="I76" s="57">
        <v>3</v>
      </c>
      <c r="J76" s="57">
        <v>5</v>
      </c>
      <c r="K76" s="57">
        <v>5</v>
      </c>
      <c r="L76" s="57" t="s">
        <v>289</v>
      </c>
      <c r="M76" s="57" t="s">
        <v>289</v>
      </c>
      <c r="N76" s="57" t="s">
        <v>289</v>
      </c>
      <c r="O76" s="57">
        <v>0.5</v>
      </c>
      <c r="P76" s="57">
        <v>5</v>
      </c>
      <c r="Q76" s="57">
        <v>100</v>
      </c>
      <c r="R76" s="57">
        <v>0.2</v>
      </c>
      <c r="S76" s="57">
        <v>2</v>
      </c>
      <c r="T76" s="57">
        <f>P76+I76+S76</f>
        <v>10</v>
      </c>
      <c r="U76" s="57" t="s">
        <v>978</v>
      </c>
    </row>
    <row r="77" spans="3:19" ht="12.75" hidden="1">
      <c r="C77" s="394">
        <f>C76+C72+C69+C66+C59+C55+C51+C46+C39+C35+C27+C23+C14+C9</f>
        <v>70</v>
      </c>
      <c r="D77" s="394">
        <f>D76+D72+D69+D66+D59+D55+D51+D46+D39+D35+D27+D23+D14+D9</f>
        <v>60</v>
      </c>
      <c r="E77" s="400">
        <f>E72+E46+E39+E35+E9</f>
        <v>8</v>
      </c>
      <c r="F77" s="400">
        <f>F72+F46+F39</f>
        <v>1</v>
      </c>
      <c r="G77" s="400">
        <f>G72</f>
        <v>1</v>
      </c>
      <c r="H77" s="400"/>
      <c r="I77" s="400"/>
      <c r="J77" s="400">
        <f>J76+J72+J69+J66+J59+J55+J51+J46+J39+J35+J27+J23+J14+J9</f>
        <v>269</v>
      </c>
      <c r="K77" s="400">
        <f>K76+K72+K69+K66+K59+K55+K51+K46+K39+K35+K27+K23+K14+K9</f>
        <v>207</v>
      </c>
      <c r="L77" s="400">
        <f>L72+L55+L51+L46+L39+L35+L27+L14+L9</f>
        <v>40</v>
      </c>
      <c r="M77" s="400">
        <f>M72+M69+M59++M39</f>
        <v>13</v>
      </c>
      <c r="N77" s="400">
        <f>N72+N69+N59+N39+N51+N27+N14</f>
        <v>9</v>
      </c>
      <c r="O77" s="400"/>
      <c r="P77" s="400"/>
      <c r="Q77" s="400"/>
      <c r="R77" s="400"/>
      <c r="S77" s="400"/>
    </row>
  </sheetData>
  <sheetProtection/>
  <mergeCells count="20">
    <mergeCell ref="A2:U2"/>
    <mergeCell ref="U5:U7"/>
    <mergeCell ref="Q6:Q7"/>
    <mergeCell ref="S6:S7"/>
    <mergeCell ref="B4:B7"/>
    <mergeCell ref="R6:R7"/>
    <mergeCell ref="H6:H7"/>
    <mergeCell ref="P6:P7"/>
    <mergeCell ref="Q5:S5"/>
    <mergeCell ref="T5:T7"/>
    <mergeCell ref="A4:A7"/>
    <mergeCell ref="C4:U4"/>
    <mergeCell ref="C5:I5"/>
    <mergeCell ref="D6:G6"/>
    <mergeCell ref="C6:C7"/>
    <mergeCell ref="I6:I7"/>
    <mergeCell ref="J5:P5"/>
    <mergeCell ref="J6:J7"/>
    <mergeCell ref="K6:N6"/>
    <mergeCell ref="O6:O7"/>
  </mergeCells>
  <printOptions/>
  <pageMargins left="0.5511811023622047" right="0.35433070866141736" top="0.5905511811023623" bottom="0.5905511811023623" header="0" footer="0"/>
  <pageSetup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2016-05-20T13:43:38Z</cp:lastPrinted>
  <dcterms:created xsi:type="dcterms:W3CDTF">1996-10-08T23:32:33Z</dcterms:created>
  <dcterms:modified xsi:type="dcterms:W3CDTF">2016-05-30T07:29:44Z</dcterms:modified>
  <cp:category/>
  <cp:version/>
  <cp:contentType/>
  <cp:contentStatus/>
</cp:coreProperties>
</file>