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РЕАЛИЗАЦИЯ МП\СВОДНЫЕ ОТЧЕТЫ по МУНИЦ ПРОГР\2022 год\1 полугодие\"/>
    </mc:Choice>
  </mc:AlternateContent>
  <bookViews>
    <workbookView xWindow="120" yWindow="300" windowWidth="9720" windowHeight="7140" tabRatio="564"/>
  </bookViews>
  <sheets>
    <sheet name="форма 2" sheetId="8" r:id="rId1"/>
    <sheet name="форма 4" sheetId="10" r:id="rId2"/>
  </sheets>
  <definedNames>
    <definedName name="_xlnm.Print_Area" localSheetId="0">'форма 2'!$A$1:$H$97</definedName>
    <definedName name="_xlnm.Print_Area" localSheetId="1">'форма 4'!$A$1:$H$106</definedName>
  </definedNames>
  <calcPr calcId="152511"/>
</workbook>
</file>

<file path=xl/calcChain.xml><?xml version="1.0" encoding="utf-8"?>
<calcChain xmlns="http://schemas.openxmlformats.org/spreadsheetml/2006/main">
  <c r="G61" i="10" l="1"/>
  <c r="G60" i="10"/>
  <c r="G58" i="10"/>
  <c r="G57" i="10"/>
  <c r="E57" i="10"/>
  <c r="E61" i="10"/>
  <c r="E60" i="10"/>
  <c r="E58" i="10"/>
  <c r="H37" i="10"/>
  <c r="G41" i="10"/>
  <c r="E37" i="10"/>
  <c r="F37" i="10"/>
  <c r="G38" i="10" s="1"/>
  <c r="G37" i="10" s="1"/>
  <c r="D37" i="10"/>
  <c r="H98" i="10"/>
  <c r="H103" i="10"/>
  <c r="H104" i="10"/>
  <c r="H105" i="10"/>
  <c r="H97" i="10"/>
  <c r="H88" i="10"/>
  <c r="H89" i="10"/>
  <c r="H90" i="10"/>
  <c r="H91" i="10"/>
  <c r="H92" i="10"/>
  <c r="H93" i="10"/>
  <c r="H87" i="10"/>
  <c r="H78" i="10"/>
  <c r="H79" i="10"/>
  <c r="H80" i="10"/>
  <c r="H77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60" i="10"/>
  <c r="H53" i="10"/>
  <c r="H54" i="10"/>
  <c r="H55" i="10"/>
  <c r="H56" i="10"/>
  <c r="H57" i="10"/>
  <c r="H58" i="10"/>
  <c r="H52" i="10"/>
  <c r="H42" i="10"/>
  <c r="H43" i="10"/>
  <c r="H41" i="10"/>
  <c r="H34" i="10"/>
  <c r="H35" i="10"/>
  <c r="H36" i="10"/>
  <c r="H38" i="10"/>
  <c r="H23" i="10"/>
  <c r="H24" i="10"/>
  <c r="H25" i="10"/>
  <c r="H26" i="10"/>
  <c r="H27" i="10"/>
  <c r="H28" i="10"/>
  <c r="H29" i="10"/>
  <c r="H30" i="10"/>
  <c r="H31" i="10"/>
  <c r="H32" i="10"/>
  <c r="H33" i="10"/>
  <c r="H22" i="10"/>
  <c r="H11" i="10"/>
  <c r="H12" i="10"/>
  <c r="H13" i="10"/>
  <c r="H14" i="10"/>
  <c r="H15" i="10"/>
  <c r="H16" i="10"/>
  <c r="H17" i="10"/>
  <c r="H18" i="10"/>
  <c r="H19" i="10"/>
  <c r="H20" i="10"/>
  <c r="H10" i="10"/>
  <c r="H8" i="10"/>
  <c r="H7" i="10"/>
  <c r="F104" i="10"/>
  <c r="H49" i="8" l="1"/>
  <c r="H14" i="8" l="1"/>
  <c r="H13" i="8"/>
  <c r="H12" i="8"/>
  <c r="H11" i="8"/>
  <c r="H10" i="8"/>
  <c r="H9" i="8"/>
  <c r="H85" i="8" l="1"/>
  <c r="H23" i="8" l="1"/>
  <c r="H22" i="8"/>
  <c r="H21" i="8"/>
  <c r="H20" i="8"/>
  <c r="H19" i="8"/>
  <c r="H18" i="8"/>
  <c r="H17" i="8"/>
  <c r="H16" i="8"/>
  <c r="H45" i="8" l="1"/>
  <c r="H43" i="8"/>
  <c r="H41" i="8"/>
  <c r="H39" i="8"/>
  <c r="H37" i="8"/>
  <c r="H36" i="8"/>
  <c r="H38" i="8"/>
  <c r="H40" i="8"/>
  <c r="H42" i="8"/>
  <c r="H44" i="8"/>
  <c r="H46" i="8"/>
  <c r="H97" i="8" l="1"/>
  <c r="H96" i="8"/>
  <c r="H95" i="8"/>
  <c r="H94" i="8"/>
  <c r="H50" i="10" l="1"/>
  <c r="H49" i="10"/>
  <c r="F47" i="10"/>
  <c r="D47" i="10"/>
  <c r="E49" i="10" s="1"/>
  <c r="G50" i="10" l="1"/>
  <c r="G51" i="10"/>
  <c r="H47" i="10"/>
  <c r="G49" i="10"/>
  <c r="G47" i="10"/>
  <c r="E51" i="10"/>
  <c r="E47" i="10"/>
  <c r="E50" i="10"/>
  <c r="H77" i="8" l="1"/>
  <c r="H90" i="8" l="1"/>
  <c r="H89" i="8"/>
  <c r="H64" i="8" l="1"/>
  <c r="H92" i="8"/>
  <c r="H31" i="8" l="1"/>
  <c r="H33" i="8" l="1"/>
  <c r="H84" i="8" l="1"/>
  <c r="H83" i="8"/>
  <c r="H82" i="8"/>
  <c r="H81" i="8"/>
  <c r="H80" i="8"/>
  <c r="H79" i="8"/>
  <c r="H76" i="8" l="1"/>
  <c r="H68" i="8" l="1"/>
  <c r="H67" i="8"/>
  <c r="H66" i="8"/>
  <c r="H63" i="8"/>
  <c r="H62" i="8"/>
  <c r="H61" i="8"/>
  <c r="H88" i="8" l="1"/>
  <c r="H87" i="8"/>
  <c r="F106" i="10" l="1"/>
  <c r="H106" i="10" s="1"/>
  <c r="H26" i="8" l="1"/>
  <c r="H25" i="8"/>
  <c r="D103" i="10"/>
  <c r="H59" i="8"/>
  <c r="H58" i="8"/>
  <c r="H57" i="8"/>
  <c r="H55" i="8"/>
  <c r="H52" i="8"/>
  <c r="H54" i="8"/>
  <c r="H53" i="8"/>
  <c r="H50" i="8"/>
  <c r="H48" i="8"/>
  <c r="H34" i="8"/>
  <c r="H30" i="8"/>
  <c r="H29" i="8"/>
  <c r="H28" i="8"/>
  <c r="H27" i="8"/>
  <c r="D106" i="10" l="1"/>
  <c r="D105" i="10"/>
  <c r="D104" i="10"/>
  <c r="F103" i="10"/>
  <c r="D102" i="10" l="1"/>
  <c r="F105" i="10"/>
  <c r="F102" i="10" s="1"/>
  <c r="H102" i="10" s="1"/>
  <c r="E106" i="10" l="1"/>
  <c r="G104" i="10" l="1"/>
  <c r="G103" i="10"/>
  <c r="E103" i="10"/>
  <c r="E104" i="10"/>
  <c r="E105" i="10"/>
  <c r="G106" i="10"/>
  <c r="G105" i="10"/>
  <c r="E102" i="10" l="1"/>
  <c r="G102" i="10"/>
</calcChain>
</file>

<file path=xl/sharedStrings.xml><?xml version="1.0" encoding="utf-8"?>
<sst xmlns="http://schemas.openxmlformats.org/spreadsheetml/2006/main" count="442" uniqueCount="172">
  <si>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</si>
  <si>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</si>
  <si>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</si>
  <si>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</si>
  <si>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</si>
  <si>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</si>
  <si>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</si>
  <si>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</si>
  <si>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</si>
  <si>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</si>
  <si>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</si>
  <si>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</si>
  <si>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</si>
  <si>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</si>
  <si>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</si>
  <si>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</si>
  <si>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</si>
  <si>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</si>
  <si>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</si>
  <si>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</si>
  <si>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</si>
  <si>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</si>
  <si>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</si>
  <si>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</si>
  <si>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-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</si>
  <si>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</si>
  <si>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</si>
  <si>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</si>
  <si>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</si>
  <si>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4.</t>
  </si>
  <si>
    <t>Уровень фактической обеспеченности учреждениями культуры в Губкинском городском округе от нормативной потребности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</si>
  <si>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</si>
  <si>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</si>
  <si>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</si>
  <si>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</si>
  <si>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</si>
  <si>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6.</t>
  </si>
  <si>
    <t>лет</t>
  </si>
  <si>
    <t>Уровень достижения показателей муниципальной программы и ее подпрограмм</t>
  </si>
  <si>
    <t>7.</t>
  </si>
  <si>
    <t>Доля территории муниципального образования, охваченной качественным теле- и радиовещанием, от общей площади территории</t>
  </si>
  <si>
    <t>8.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</si>
  <si>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</si>
  <si>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</si>
  <si>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</si>
  <si>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8.3.2.</t>
  </si>
  <si>
    <t>9.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</si>
  <si>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</si>
  <si>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</si>
  <si>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</si>
  <si>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</si>
  <si>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</si>
  <si>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км</t>
  </si>
  <si>
    <t>Доля выполненных проектов планировки территорий в общем необходимом количестве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</si>
  <si>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</si>
  <si>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</si>
  <si>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</si>
  <si>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</si>
  <si>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</si>
  <si>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10.3.1.</t>
  </si>
  <si>
    <t>11.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</si>
  <si>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</si>
  <si>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</si>
  <si>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тыс. руб.</t>
  </si>
  <si>
    <t>Достижение  предусмотренных Программой, подпрограммами значений целевых показателей (индикаторов) в установленные сроки</t>
  </si>
  <si>
    <t>тыс.руб</t>
  </si>
  <si>
    <t>13.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</si>
  <si>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</si>
  <si>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</si>
  <si>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</si>
  <si>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</si>
  <si>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</si>
  <si>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</si>
  <si>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</si>
  <si>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</si>
  <si>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</si>
  <si>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</si>
  <si>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</si>
  <si>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 xml:space="preserve">Основное мероприятие "Благоустройство дворовых территорий"               </t>
  </si>
  <si>
    <t xml:space="preserve">Всего, в том числе: </t>
  </si>
  <si>
    <t>5.</t>
  </si>
  <si>
    <t>Доля молодежи, охваченной мероприятиями по пропаганде здорового образа жизни и профилактике негативных явлений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</si>
  <si>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</si>
  <si>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</si>
  <si>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</si>
  <si>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Соотношение  средней заработной платы социальных работников и средней заработной платы в Белгородской области</t>
  </si>
  <si>
    <t>Доля газетных площадей с информацией о деятельности органов местного самоуправления, в общем объеме тиража</t>
  </si>
  <si>
    <t>Количество посадочных мест в предприятиях общественного питания</t>
  </si>
  <si>
    <t>кол-во семей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</si>
  <si>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</si>
  <si>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</si>
  <si>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</si>
  <si>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10.4.</t>
  </si>
  <si>
    <t>14.</t>
  </si>
  <si>
    <t>Всего ресурсное обеспечение по муниципальным программам Губкинского городского округа</t>
  </si>
  <si>
    <t>Наименование программы, подпрограммы, основного мероприятия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</si>
  <si>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</si>
  <si>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</si>
  <si>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</si>
  <si>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</si>
  <si>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</si>
  <si>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>Доля граждан, использующих механизм получения государственных и муниципальных услуг в электронной форме</t>
  </si>
  <si>
    <t>12.3.3.</t>
  </si>
  <si>
    <t>Основное мероприятие "Укрепление материально-технической базы 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учреждениям"</t>
  </si>
  <si>
    <t>Доля благоустроенных общественных территорий от общего количества общественных территорий</t>
  </si>
  <si>
    <t>Увеличение числа посещений учреждений отрасли культуры</t>
  </si>
  <si>
    <t>Доля молодежи в возрасте от 14 до 30 лет, участвующей в добровольческой деятельности, от общего числа молодежи Губкинского городского округа в возрасте от 14 до 30 лет</t>
  </si>
  <si>
    <t>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</si>
  <si>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>Доля граждан, принявших участие в решении вопрсов развития городской среды от общего количества граждан в возрасте от 14 лет, проживающих в Губкинском городском округе Белгородской области</t>
  </si>
  <si>
    <t>Муниципальная программа «Формирование современной городской среды на территории Губкинского городского округа Белгородской области на 2018-2024 годы»</t>
  </si>
  <si>
    <t xml:space="preserve">Увеличение показателя мероприятий по цифровизации городского хозяйства Губкинского городского округа Белгородской области (архитектурная и художественная подсветка общественных зданий; инвентаризация общественных территорий с использованием цифровых приложений; организация постоянного видеонаблюдения общественных территорий) </t>
  </si>
  <si>
    <t>Муниципальная программа «Обеспечение доступным и комфортным жильем и коммунальными услугами жителей Губкинского городского округа Белгородской области»</t>
  </si>
  <si>
    <t xml:space="preserve"> 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</si>
  <si>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 xml:space="preserve"> Муниципальная программа «Обеспечение безопасности жизнедеятельности населения Губкинского городского округа Белгородской области»</t>
  </si>
  <si>
    <t xml:space="preserve">Подпрограмма 4 "Благоустройство дворовых территорий многоквартирных домов, проездов к дворовым территориям многоквартирных домов Губкинского городского округа Белгородской области"                    </t>
  </si>
  <si>
    <t>Муниципальная программа «Обеспечение безопасности жизнедеятельности населения  Губкинского городского округа Белгородской области»</t>
  </si>
  <si>
    <t>Доля муниципальных услуг, оказываемых в электронном виде, в общем количестве от числа муниципальных услуг, по которым реализована возможность предоставления услуг в электронной форме</t>
  </si>
  <si>
    <t>Муниципальная программа «Развитие информационного общества в Губкинском городском округе Белгородской области»</t>
  </si>
  <si>
    <t>Муниципальная программа «Развитие имущественно-земельных отношений в Губкинском городском округе Белгородской области»</t>
  </si>
  <si>
    <t>Количество граждан, получивших субсидию на возмещение части затрат на уплату процентов за пользование жилищным (ипотечным) кредитом(займом), полученным в кредитных или иных организациях</t>
  </si>
  <si>
    <t>Неналоговые доходы  от сдачи в аренду муниципального имущества, зачисляемые в бюджет Губкинского городского округа Белгородской области</t>
  </si>
  <si>
    <t>Неналоговые доходы  от приватизации  муниципального имущества, зачисляемые в бюджет Губкинского городского округа Белгородской области</t>
  </si>
  <si>
    <t>Неналоговые доходы от сдачи в аренду земельных участков, зачисляемые в бюджет Губкинского городского округа Белгородской области</t>
  </si>
  <si>
    <t>Неналоговые доходы от продажи земельных участков, зачисляемые в бюджет Губкинского городского округа Белгородской области</t>
  </si>
  <si>
    <t xml:space="preserve">Муниципальная программа «Развитие физической культуры и спорта в  Губкинском городском округе Белгородской области» </t>
  </si>
  <si>
    <t>Муниципальная программа «Развитие физической культуры и спорта в Губкинском городском округе Белгородской области»</t>
  </si>
  <si>
    <t>Муниципальная программа «Обеспечение населения Губкинского городского округа  Белгородской области информацией о деятельности органов местного самоуправления в печатных и электронных средствах массовой информации»</t>
  </si>
  <si>
    <t>Основное мероприятие "Финансовая поддержка малого и среднего предпринимательства, совершенствование инфраструктуры поддержки малого и среднего предпринимательства в Губкинском городском округе Белгородской области, в том числе в рамках федерального проекта "Акселерация субъектов малого и среднего предпринимательства", реализуемого в рамках национального проекта "Малое и среднее предпринимательство и поддержка индивидуальной предпринимательской инициативы"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</si>
  <si>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 Белгородской области</t>
  </si>
  <si>
    <t>Потребление топливно-энергетических ресурсов муниципальными учреждениями</t>
  </si>
  <si>
    <t>15.</t>
  </si>
  <si>
    <t>Муниципальная программа «Укрепление общественного здоровья в Губкинском городском округе Белгородской области на 2021-2024 годы»</t>
  </si>
  <si>
    <t xml:space="preserve">Розничная продажа алкогольной продукции на душу населения </t>
  </si>
  <si>
    <t>литр</t>
  </si>
  <si>
    <t xml:space="preserve">Розничная продажа сигарет и папирос на душу населения  </t>
  </si>
  <si>
    <t>тыс.штук</t>
  </si>
  <si>
    <t xml:space="preserve">Охват взрослого населения городского округа профилактическими осмотрами от числа подлежащих осмотрам </t>
  </si>
  <si>
    <t xml:space="preserve">  чел.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</si>
  <si>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категории</t>
  </si>
  <si>
    <t>Доля оценки рыночной стоимости жилья от общей площади жилых помещений в признанных в установленном порядке аварийными и подлежащими сносу многоквартирных домах на период реализации программы</t>
  </si>
  <si>
    <t xml:space="preserve">№ </t>
  </si>
  <si>
    <t>Муниципальная программа «Развитие образования Губкинского городского округа Белгородской области»</t>
  </si>
  <si>
    <t>Доля объема закупок оборудования, имеющего российское происхождение, в том числе оборудования, закупаемого в рамках реализации мероприятий государственных (муниципальных) программ современной городской среды</t>
  </si>
  <si>
    <t xml:space="preserve">Охват мероприятиями по диспансеризации взрослого населения городского  округа от числа подлежащих диспансеризации 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</si>
  <si>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</si>
  <si>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</si>
  <si>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</si>
  <si>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</si>
  <si>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Охват руководящих и педагогических работников различными формами повышения квалификации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</si>
  <si>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 общеобразовательных организациях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</si>
  <si>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</si>
  <si>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Уровень ежегодного достижения показателей Программы  и ее подпрограмм</t>
  </si>
  <si>
    <t xml:space="preserve">Уровень доведенной до сведения жителей Губкинского городского округа 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в местных СМИ </t>
  </si>
  <si>
    <t>Доля сотрудников редакций СМИ, принимавших участие в творческих конкурсах, направленных на развитие профессионального мастерства</t>
  </si>
  <si>
    <t>Форма 2 сводная "Сведения о достижении значений целевых показателей муниципальных программ Губкинского городского округа Белгородской области за 1 полугодие 2022 года"</t>
  </si>
  <si>
    <t>Форма 4 сводная. 
"Сведения о ресурсном обеспечении муниципальных программ Губкинского городского округа Белгородской области
 за 1 полугодие 2022 года"</t>
  </si>
  <si>
    <t>Доля населения Губкинского городского округа, систематически занимающегося физической культурой и спортом в возрасте от 3 до 79 лет</t>
  </si>
  <si>
    <t>Эффективность использования существующих объектов спорта</t>
  </si>
  <si>
    <t>2.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</si>
  <si>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имущественно-земельных отношений в Губкинском городском округе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</si>
  <si>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автомобильных дорог общего пользования местного значения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</si>
  <si>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экономического потенциала и формирование благоприятного предпринимательского климата в Губкинском городском округе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</si>
  <si>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
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Социальная поддержка граждан в Губкинском городском округе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</si>
  <si>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культуры, искусства и туризма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</si>
  <si>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
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Молодежь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</si>
  <si>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образования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</si>
  <si>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Молодежь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</si>
  <si>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Социальная поддержка граждан в Губкинском городском округе Белгородской области</t>
    </r>
    <r>
      <rPr>
        <b/>
        <sz val="12"/>
        <rFont val="Calibri"/>
        <family val="2"/>
        <charset val="204"/>
      </rPr>
      <t>»</t>
    </r>
  </si>
  <si>
    <r>
  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</si>
  <si>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 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автомобильных дорог общего пользования местного значения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</si>
  <si>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информационного общества в Губкинском городском округе Белгородской области</t>
    </r>
    <r>
      <rPr>
        <b/>
        <sz val="12"/>
        <rFont val="Calibri"/>
        <family val="2"/>
        <charset val="204"/>
      </rPr>
      <t>»</t>
    </r>
  </si>
  <si>
    <t>Социальный риск (число погибших в ДТП), на 100 тысяч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</si>
</sst>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,##0.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4" fillId="0" borderId="1" xfId="13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166" fontId="4" fillId="0" borderId="1" xfId="13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5" fontId="3" fillId="0" borderId="1" xfId="12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left" vertical="center" wrapText="1"/>
    </xf>
    <xf numFmtId="0" fontId="9" fillId="0" borderId="3" xfId="3" applyFont="1" applyFill="1" applyBorder="1" applyAlignment="1">
      <alignment horizontal="center" vertical="center" wrapText="1"/>
    </xf>
    <xf numFmtId="165" fontId="9" fillId="0" borderId="3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left" vertical="center" wrapText="1"/>
    </xf>
    <xf numFmtId="4" fontId="11" fillId="0" borderId="6" xfId="0" applyNumberFormat="1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</cellXfs>
  <cellStyles count="18">
    <cellStyle name="Обычный" xfId="0" builtinId="0"/>
    <cellStyle name="Обычный 10" xfId="1"/>
    <cellStyle name="Обычный 11" xfId="2"/>
    <cellStyle name="Обычный 12" xfId="14"/>
    <cellStyle name="Обычный 2" xfId="3"/>
    <cellStyle name="Обычный 2 2" xfId="15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" xfId="12" builtinId="5"/>
    <cellStyle name="Процентный 2" xfId="16"/>
    <cellStyle name="Финансовый" xfId="13" builtinId="3"/>
    <cellStyle name="Финансовый 2" xfId="17"/>
  </cellStyles>
  <dxfs count="0"/>
  <tableStyles count="0" defaultTableStyle="TableStyleMedium2" defaultPivotStyle="PivotStyleLight16"/>
  <colors>
    <mruColors>
      <color rgb="FFCCFFFF"/>
      <color rgb="FFCCFF99"/>
      <color rgb="FFC6F0E3"/>
      <color rgb="FFCCFFCC"/>
      <color rgb="FFFFFFCC"/>
      <color rgb="FFFFCCFF"/>
      <color rgb="FF99FF99"/>
      <color rgb="FF13F18D"/>
      <color rgb="FF92F8C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N97"/>
  <sheetViews>
    <sheetView tabSelected="1" view="pageBreakPreview" zoomScale="68" zoomScaleNormal="71" zoomScaleSheetLayoutView="68" workbookViewId="0">
      <pane ySplit="6" topLeftCell="A49" activePane="bottomLeft" state="frozen"/>
      <selection activeCell="B36" sqref="B36:I36"/>
      <selection pane="bottomLeft" activeCell="C39" sqref="C39"/>
    </sheetView>
  </sheetViews>
  <sheetFormatPr defaultRowHeight="15.75" x14ac:dyDescent="0.2"/>
  <cols>
    <col min="1" max="1" width="5.28515625" style="17" customWidth="1"/>
    <col min="2" max="2" width="66.5703125" style="11" customWidth="1"/>
    <col min="3" max="3" width="21.5703125" style="4" customWidth="1"/>
    <col min="4" max="4" width="11.5703125" style="4" customWidth="1"/>
    <col min="5" max="5" width="10.85546875" style="20" customWidth="1"/>
    <col min="6" max="6" width="13.85546875" style="20" customWidth="1"/>
    <col min="7" max="7" width="13.140625" style="20" customWidth="1"/>
    <col min="8" max="8" width="10.5703125" style="20" customWidth="1"/>
    <col min="9" max="9" width="9.140625" style="5"/>
    <col min="10" max="10" width="13.140625" style="5" bestFit="1" customWidth="1"/>
    <col min="11" max="66" width="9.140625" style="5"/>
    <col min="67" max="16384" width="9.140625" style="4"/>
  </cols>
  <sheetData>
    <row r="2" spans="1:66" ht="45.75" customHeight="1" x14ac:dyDescent="0.2">
      <c r="A2" s="84" t="s">
        <v>154</v>
      </c>
      <c r="B2" s="84"/>
      <c r="C2" s="84"/>
      <c r="D2" s="84"/>
      <c r="E2" s="84"/>
      <c r="F2" s="84"/>
      <c r="G2" s="84"/>
      <c r="H2" s="84"/>
    </row>
    <row r="3" spans="1:66" x14ac:dyDescent="0.2">
      <c r="A3" s="43"/>
      <c r="B3" s="18"/>
      <c r="C3" s="5"/>
      <c r="D3" s="5"/>
      <c r="E3" s="19"/>
      <c r="F3" s="19"/>
      <c r="G3" s="19"/>
      <c r="H3" s="19"/>
    </row>
    <row r="4" spans="1:66" ht="15.75" customHeight="1" x14ac:dyDescent="0.2">
      <c r="A4" s="85" t="s">
        <v>140</v>
      </c>
      <c r="B4" s="88" t="s">
        <v>3</v>
      </c>
      <c r="C4" s="85" t="s">
        <v>4</v>
      </c>
      <c r="D4" s="85" t="s">
        <v>5</v>
      </c>
      <c r="E4" s="89" t="s">
        <v>6</v>
      </c>
      <c r="F4" s="89"/>
      <c r="G4" s="89"/>
      <c r="H4" s="89"/>
    </row>
    <row r="5" spans="1:66" x14ac:dyDescent="0.2">
      <c r="A5" s="85"/>
      <c r="B5" s="88"/>
      <c r="C5" s="85"/>
      <c r="D5" s="85"/>
      <c r="E5" s="89" t="s">
        <v>7</v>
      </c>
      <c r="F5" s="89" t="s">
        <v>8</v>
      </c>
      <c r="G5" s="89"/>
      <c r="H5" s="89"/>
    </row>
    <row r="6" spans="1:66" ht="80.25" customHeight="1" x14ac:dyDescent="0.2">
      <c r="A6" s="85"/>
      <c r="B6" s="88"/>
      <c r="C6" s="85"/>
      <c r="D6" s="85"/>
      <c r="E6" s="89"/>
      <c r="F6" s="46" t="s">
        <v>9</v>
      </c>
      <c r="G6" s="46" t="s">
        <v>10</v>
      </c>
      <c r="H6" s="46" t="s">
        <v>11</v>
      </c>
    </row>
    <row r="7" spans="1:66" s="76" customFormat="1" ht="9" customHeight="1" x14ac:dyDescent="0.2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4">
        <v>6</v>
      </c>
      <c r="G7" s="54">
        <v>7</v>
      </c>
      <c r="H7" s="53">
        <v>8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</row>
    <row r="8" spans="1:66" ht="29.25" customHeight="1" x14ac:dyDescent="0.2">
      <c r="A8" s="44" t="s">
        <v>1</v>
      </c>
      <c r="B8" s="85" t="s">
        <v>113</v>
      </c>
      <c r="C8" s="85"/>
      <c r="D8" s="85"/>
      <c r="E8" s="85"/>
      <c r="F8" s="85"/>
      <c r="G8" s="85"/>
      <c r="H8" s="85"/>
    </row>
    <row r="9" spans="1:66" ht="39.75" customHeight="1" x14ac:dyDescent="0.2">
      <c r="A9" s="48" t="s">
        <v>12</v>
      </c>
      <c r="B9" s="49" t="s">
        <v>13</v>
      </c>
      <c r="C9" s="45" t="s">
        <v>14</v>
      </c>
      <c r="D9" s="22" t="s">
        <v>15</v>
      </c>
      <c r="E9" s="45">
        <v>65</v>
      </c>
      <c r="F9" s="45">
        <v>65</v>
      </c>
      <c r="G9" s="45">
        <v>65</v>
      </c>
      <c r="H9" s="3">
        <f t="shared" ref="H9:H14" si="0">G9/F9*100-100</f>
        <v>0</v>
      </c>
    </row>
    <row r="10" spans="1:66" ht="29.25" customHeight="1" x14ac:dyDescent="0.2">
      <c r="A10" s="48" t="s">
        <v>16</v>
      </c>
      <c r="B10" s="49" t="s">
        <v>17</v>
      </c>
      <c r="C10" s="45" t="s">
        <v>18</v>
      </c>
      <c r="D10" s="23" t="s">
        <v>19</v>
      </c>
      <c r="E10" s="3">
        <v>724.9</v>
      </c>
      <c r="F10" s="3">
        <v>836.7</v>
      </c>
      <c r="G10" s="3">
        <v>350.3</v>
      </c>
      <c r="H10" s="3">
        <f t="shared" si="0"/>
        <v>-58.13314210589219</v>
      </c>
    </row>
    <row r="11" spans="1:66" ht="33.75" customHeight="1" x14ac:dyDescent="0.2">
      <c r="A11" s="48" t="s">
        <v>20</v>
      </c>
      <c r="B11" s="49" t="s">
        <v>171</v>
      </c>
      <c r="C11" s="45" t="s">
        <v>18</v>
      </c>
      <c r="D11" s="23" t="s">
        <v>19</v>
      </c>
      <c r="E11" s="3">
        <v>6.9</v>
      </c>
      <c r="F11" s="45">
        <v>6.9</v>
      </c>
      <c r="G11" s="3">
        <v>0.9</v>
      </c>
      <c r="H11" s="3">
        <f t="shared" si="0"/>
        <v>-86.956521739130437</v>
      </c>
    </row>
    <row r="12" spans="1:66" ht="60.75" customHeight="1" x14ac:dyDescent="0.2">
      <c r="A12" s="21">
        <v>4</v>
      </c>
      <c r="B12" s="49" t="s">
        <v>21</v>
      </c>
      <c r="C12" s="45" t="s">
        <v>14</v>
      </c>
      <c r="D12" s="23" t="s">
        <v>15</v>
      </c>
      <c r="E12" s="3">
        <v>80.599999999999994</v>
      </c>
      <c r="F12" s="3">
        <v>80</v>
      </c>
      <c r="G12" s="3">
        <v>80.599999999999994</v>
      </c>
      <c r="H12" s="3">
        <f t="shared" si="0"/>
        <v>0.74999999999998579</v>
      </c>
    </row>
    <row r="13" spans="1:66" ht="40.5" customHeight="1" x14ac:dyDescent="0.2">
      <c r="A13" s="21">
        <v>5</v>
      </c>
      <c r="B13" s="49" t="s">
        <v>22</v>
      </c>
      <c r="C13" s="45" t="s">
        <v>18</v>
      </c>
      <c r="D13" s="23" t="s">
        <v>15</v>
      </c>
      <c r="E13" s="3">
        <v>0.7</v>
      </c>
      <c r="F13" s="3">
        <v>3</v>
      </c>
      <c r="G13" s="3">
        <v>1.9</v>
      </c>
      <c r="H13" s="3">
        <f t="shared" si="0"/>
        <v>-36.666666666666671</v>
      </c>
    </row>
    <row r="14" spans="1:66" ht="27" customHeight="1" x14ac:dyDescent="0.2">
      <c r="A14" s="7">
        <v>6</v>
      </c>
      <c r="B14" s="49" t="s">
        <v>23</v>
      </c>
      <c r="C14" s="45" t="s">
        <v>18</v>
      </c>
      <c r="D14" s="23" t="s">
        <v>15</v>
      </c>
      <c r="E14" s="45">
        <v>158</v>
      </c>
      <c r="F14" s="45">
        <v>150</v>
      </c>
      <c r="G14" s="45">
        <v>67</v>
      </c>
      <c r="H14" s="3">
        <f t="shared" si="0"/>
        <v>-55.333333333333336</v>
      </c>
    </row>
    <row r="15" spans="1:66" ht="24" customHeight="1" x14ac:dyDescent="0.2">
      <c r="A15" s="44" t="s">
        <v>158</v>
      </c>
      <c r="B15" s="85" t="s">
        <v>165</v>
      </c>
      <c r="C15" s="85"/>
      <c r="D15" s="85"/>
      <c r="E15" s="85"/>
      <c r="F15" s="85"/>
      <c r="G15" s="85"/>
      <c r="H15" s="85"/>
    </row>
    <row r="16" spans="1:66" ht="58.5" customHeight="1" x14ac:dyDescent="0.2">
      <c r="A16" s="45">
        <v>1</v>
      </c>
      <c r="B16" s="49" t="s">
        <v>144</v>
      </c>
      <c r="C16" s="45" t="s">
        <v>18</v>
      </c>
      <c r="D16" s="45" t="s">
        <v>15</v>
      </c>
      <c r="E16" s="3">
        <v>0</v>
      </c>
      <c r="F16" s="45">
        <v>2.8</v>
      </c>
      <c r="G16" s="35">
        <v>6.51</v>
      </c>
      <c r="H16" s="77">
        <f t="shared" ref="H16:H23" si="1">G16/F16*100-100</f>
        <v>132.50000000000003</v>
      </c>
    </row>
    <row r="17" spans="1:8" ht="33.75" customHeight="1" x14ac:dyDescent="0.2">
      <c r="A17" s="45">
        <v>2</v>
      </c>
      <c r="B17" s="49" t="s">
        <v>145</v>
      </c>
      <c r="C17" s="45" t="s">
        <v>14</v>
      </c>
      <c r="D17" s="45" t="s">
        <v>15</v>
      </c>
      <c r="E17" s="3">
        <v>63.3</v>
      </c>
      <c r="F17" s="45">
        <v>62.3</v>
      </c>
      <c r="G17" s="3">
        <v>65.099999999999994</v>
      </c>
      <c r="H17" s="77">
        <f t="shared" si="1"/>
        <v>4.4943820224718962</v>
      </c>
    </row>
    <row r="18" spans="1:8" ht="75.75" customHeight="1" x14ac:dyDescent="0.2">
      <c r="A18" s="45">
        <v>3</v>
      </c>
      <c r="B18" s="49" t="s">
        <v>146</v>
      </c>
      <c r="C18" s="45" t="s">
        <v>14</v>
      </c>
      <c r="D18" s="45" t="s">
        <v>15</v>
      </c>
      <c r="E18" s="3">
        <v>63.2</v>
      </c>
      <c r="F18" s="45">
        <v>63</v>
      </c>
      <c r="G18" s="3">
        <v>47.2</v>
      </c>
      <c r="H18" s="77">
        <f t="shared" si="1"/>
        <v>-25.079365079365076</v>
      </c>
    </row>
    <row r="19" spans="1:8" ht="49.5" customHeight="1" x14ac:dyDescent="0.2">
      <c r="A19" s="45">
        <v>4</v>
      </c>
      <c r="B19" s="49" t="s">
        <v>147</v>
      </c>
      <c r="C19" s="45" t="s">
        <v>14</v>
      </c>
      <c r="D19" s="45" t="s">
        <v>15</v>
      </c>
      <c r="E19" s="3">
        <v>98.6</v>
      </c>
      <c r="F19" s="3">
        <v>85</v>
      </c>
      <c r="G19" s="3">
        <v>100</v>
      </c>
      <c r="H19" s="77">
        <f t="shared" si="1"/>
        <v>17.64705882352942</v>
      </c>
    </row>
    <row r="20" spans="1:8" ht="36.75" customHeight="1" x14ac:dyDescent="0.2">
      <c r="A20" s="45">
        <v>5</v>
      </c>
      <c r="B20" s="49" t="s">
        <v>148</v>
      </c>
      <c r="C20" s="45" t="s">
        <v>14</v>
      </c>
      <c r="D20" s="45" t="s">
        <v>15</v>
      </c>
      <c r="E20" s="3">
        <v>93.1</v>
      </c>
      <c r="F20" s="3">
        <v>92</v>
      </c>
      <c r="G20" s="3">
        <v>47</v>
      </c>
      <c r="H20" s="77">
        <f t="shared" si="1"/>
        <v>-48.913043478260867</v>
      </c>
    </row>
    <row r="21" spans="1:8" ht="80.25" customHeight="1" x14ac:dyDescent="0.2">
      <c r="A21" s="45">
        <v>6</v>
      </c>
      <c r="B21" s="49" t="s">
        <v>149</v>
      </c>
      <c r="C21" s="45" t="s">
        <v>14</v>
      </c>
      <c r="D21" s="45" t="s">
        <v>15</v>
      </c>
      <c r="E21" s="3">
        <v>68.400000000000006</v>
      </c>
      <c r="F21" s="3">
        <v>80</v>
      </c>
      <c r="G21" s="3">
        <v>58</v>
      </c>
      <c r="H21" s="77">
        <f t="shared" si="1"/>
        <v>-27.5</v>
      </c>
    </row>
    <row r="22" spans="1:8" ht="64.5" customHeight="1" x14ac:dyDescent="0.2">
      <c r="A22" s="45">
        <v>7</v>
      </c>
      <c r="B22" s="49" t="s">
        <v>150</v>
      </c>
      <c r="C22" s="45" t="s">
        <v>14</v>
      </c>
      <c r="D22" s="45" t="s">
        <v>15</v>
      </c>
      <c r="E22" s="3">
        <v>149</v>
      </c>
      <c r="F22" s="3">
        <v>90</v>
      </c>
      <c r="G22" s="3">
        <v>98.8</v>
      </c>
      <c r="H22" s="77">
        <f t="shared" si="1"/>
        <v>9.7777777777777715</v>
      </c>
    </row>
    <row r="23" spans="1:8" ht="43.5" customHeight="1" x14ac:dyDescent="0.2">
      <c r="A23" s="45">
        <v>8</v>
      </c>
      <c r="B23" s="49" t="s">
        <v>151</v>
      </c>
      <c r="C23" s="45" t="s">
        <v>14</v>
      </c>
      <c r="D23" s="45" t="s">
        <v>15</v>
      </c>
      <c r="E23" s="3">
        <v>98.6</v>
      </c>
      <c r="F23" s="3">
        <v>95</v>
      </c>
      <c r="G23" s="3">
        <v>53.7</v>
      </c>
      <c r="H23" s="77">
        <f t="shared" si="1"/>
        <v>-43.473684210526308</v>
      </c>
    </row>
    <row r="24" spans="1:8" ht="20.25" customHeight="1" x14ac:dyDescent="0.2">
      <c r="A24" s="44" t="s">
        <v>2</v>
      </c>
      <c r="B24" s="85" t="s">
        <v>166</v>
      </c>
      <c r="C24" s="85"/>
      <c r="D24" s="85"/>
      <c r="E24" s="85"/>
      <c r="F24" s="85"/>
      <c r="G24" s="85"/>
      <c r="H24" s="85"/>
    </row>
    <row r="25" spans="1:8" ht="51.75" customHeight="1" x14ac:dyDescent="0.2">
      <c r="A25" s="45">
        <v>1</v>
      </c>
      <c r="B25" s="49" t="s">
        <v>82</v>
      </c>
      <c r="C25" s="45" t="s">
        <v>14</v>
      </c>
      <c r="D25" s="45" t="s">
        <v>15</v>
      </c>
      <c r="E25" s="3">
        <v>3.2</v>
      </c>
      <c r="F25" s="23">
        <v>3.3</v>
      </c>
      <c r="G25" s="24">
        <v>2</v>
      </c>
      <c r="H25" s="3">
        <f t="shared" ref="H25:H31" si="2">G25/F25*100-100</f>
        <v>-39.393939393939391</v>
      </c>
    </row>
    <row r="26" spans="1:8" ht="38.25" customHeight="1" x14ac:dyDescent="0.2">
      <c r="A26" s="45">
        <v>2</v>
      </c>
      <c r="B26" s="49" t="s">
        <v>81</v>
      </c>
      <c r="C26" s="45" t="s">
        <v>14</v>
      </c>
      <c r="D26" s="45" t="s">
        <v>15</v>
      </c>
      <c r="E26" s="3">
        <v>58.1</v>
      </c>
      <c r="F26" s="23">
        <v>58.2</v>
      </c>
      <c r="G26" s="23">
        <v>33.6</v>
      </c>
      <c r="H26" s="3">
        <f t="shared" si="2"/>
        <v>-42.268041237113408</v>
      </c>
    </row>
    <row r="27" spans="1:8" ht="42" customHeight="1" x14ac:dyDescent="0.2">
      <c r="A27" s="45">
        <v>3</v>
      </c>
      <c r="B27" s="49" t="s">
        <v>25</v>
      </c>
      <c r="C27" s="45" t="s">
        <v>14</v>
      </c>
      <c r="D27" s="45" t="s">
        <v>15</v>
      </c>
      <c r="E27" s="45">
        <v>46</v>
      </c>
      <c r="F27" s="23">
        <v>46.1</v>
      </c>
      <c r="G27" s="24">
        <v>24</v>
      </c>
      <c r="H27" s="3">
        <f t="shared" si="2"/>
        <v>-47.939262472885034</v>
      </c>
    </row>
    <row r="28" spans="1:8" ht="37.5" customHeight="1" x14ac:dyDescent="0.2">
      <c r="A28" s="45">
        <v>4</v>
      </c>
      <c r="B28" s="49" t="s">
        <v>26</v>
      </c>
      <c r="C28" s="45" t="s">
        <v>14</v>
      </c>
      <c r="D28" s="45" t="s">
        <v>15</v>
      </c>
      <c r="E28" s="3">
        <v>13.1</v>
      </c>
      <c r="F28" s="23">
        <v>13.2</v>
      </c>
      <c r="G28" s="23">
        <v>7.8</v>
      </c>
      <c r="H28" s="3">
        <f t="shared" si="2"/>
        <v>-40.909090909090907</v>
      </c>
    </row>
    <row r="29" spans="1:8" ht="48" customHeight="1" x14ac:dyDescent="0.2">
      <c r="A29" s="45">
        <v>5</v>
      </c>
      <c r="B29" s="49" t="s">
        <v>27</v>
      </c>
      <c r="C29" s="45" t="s">
        <v>14</v>
      </c>
      <c r="D29" s="45" t="s">
        <v>15</v>
      </c>
      <c r="E29" s="3">
        <v>2.1</v>
      </c>
      <c r="F29" s="23">
        <v>2.2000000000000002</v>
      </c>
      <c r="G29" s="23">
        <v>1.2</v>
      </c>
      <c r="H29" s="3">
        <f t="shared" si="2"/>
        <v>-45.45454545454546</v>
      </c>
    </row>
    <row r="30" spans="1:8" ht="48.75" customHeight="1" x14ac:dyDescent="0.2">
      <c r="A30" s="45">
        <v>6</v>
      </c>
      <c r="B30" s="49" t="s">
        <v>28</v>
      </c>
      <c r="C30" s="45" t="s">
        <v>14</v>
      </c>
      <c r="D30" s="45" t="s">
        <v>88</v>
      </c>
      <c r="E30" s="45">
        <v>17</v>
      </c>
      <c r="F30" s="36">
        <v>29</v>
      </c>
      <c r="G30" s="36">
        <v>20</v>
      </c>
      <c r="H30" s="3">
        <f t="shared" si="2"/>
        <v>-31.034482758620683</v>
      </c>
    </row>
    <row r="31" spans="1:8" ht="50.25" customHeight="1" x14ac:dyDescent="0.2">
      <c r="A31" s="45">
        <v>7</v>
      </c>
      <c r="B31" s="49" t="s">
        <v>106</v>
      </c>
      <c r="C31" s="45" t="s">
        <v>14</v>
      </c>
      <c r="D31" s="45" t="s">
        <v>15</v>
      </c>
      <c r="E31" s="3">
        <v>5</v>
      </c>
      <c r="F31" s="24">
        <v>6</v>
      </c>
      <c r="G31" s="23">
        <v>3.3</v>
      </c>
      <c r="H31" s="3">
        <f t="shared" si="2"/>
        <v>-45.000000000000007</v>
      </c>
    </row>
    <row r="32" spans="1:8" ht="30" customHeight="1" x14ac:dyDescent="0.2">
      <c r="A32" s="44" t="s">
        <v>29</v>
      </c>
      <c r="B32" s="85" t="s">
        <v>163</v>
      </c>
      <c r="C32" s="85"/>
      <c r="D32" s="85"/>
      <c r="E32" s="85"/>
      <c r="F32" s="85"/>
      <c r="G32" s="85"/>
      <c r="H32" s="85"/>
    </row>
    <row r="33" spans="1:8" ht="33.75" customHeight="1" x14ac:dyDescent="0.2">
      <c r="A33" s="45">
        <v>1</v>
      </c>
      <c r="B33" s="49" t="s">
        <v>105</v>
      </c>
      <c r="C33" s="45" t="s">
        <v>14</v>
      </c>
      <c r="D33" s="45" t="s">
        <v>15</v>
      </c>
      <c r="E33" s="3">
        <v>2.6</v>
      </c>
      <c r="F33" s="3">
        <v>5</v>
      </c>
      <c r="G33" s="3">
        <v>2.8</v>
      </c>
      <c r="H33" s="35">
        <f>G33*100/F33-100</f>
        <v>-44</v>
      </c>
    </row>
    <row r="34" spans="1:8" ht="31.5" x14ac:dyDescent="0.2">
      <c r="A34" s="7">
        <v>2</v>
      </c>
      <c r="B34" s="49" t="s">
        <v>30</v>
      </c>
      <c r="C34" s="45" t="s">
        <v>14</v>
      </c>
      <c r="D34" s="45" t="s">
        <v>15</v>
      </c>
      <c r="E34" s="3">
        <v>100</v>
      </c>
      <c r="F34" s="3">
        <v>100</v>
      </c>
      <c r="G34" s="3">
        <v>100</v>
      </c>
      <c r="H34" s="35">
        <f>G34*100/F34-100</f>
        <v>0</v>
      </c>
    </row>
    <row r="35" spans="1:8" x14ac:dyDescent="0.2">
      <c r="A35" s="44" t="s">
        <v>80</v>
      </c>
      <c r="B35" s="85" t="s">
        <v>167</v>
      </c>
      <c r="C35" s="85"/>
      <c r="D35" s="85"/>
      <c r="E35" s="85"/>
      <c r="F35" s="85"/>
      <c r="G35" s="85"/>
      <c r="H35" s="85"/>
    </row>
    <row r="36" spans="1:8" ht="78.75" x14ac:dyDescent="0.2">
      <c r="A36" s="45">
        <v>1</v>
      </c>
      <c r="B36" s="49" t="s">
        <v>96</v>
      </c>
      <c r="C36" s="55" t="s">
        <v>14</v>
      </c>
      <c r="D36" s="45" t="s">
        <v>15</v>
      </c>
      <c r="E36" s="35">
        <v>100</v>
      </c>
      <c r="F36" s="35">
        <v>100</v>
      </c>
      <c r="G36" s="35">
        <v>100</v>
      </c>
      <c r="H36" s="35">
        <f>G36/F36*100-100</f>
        <v>0</v>
      </c>
    </row>
    <row r="37" spans="1:8" ht="47.25" x14ac:dyDescent="0.2">
      <c r="A37" s="45">
        <v>2</v>
      </c>
      <c r="B37" s="49" t="s">
        <v>97</v>
      </c>
      <c r="C37" s="55" t="s">
        <v>14</v>
      </c>
      <c r="D37" s="45" t="s">
        <v>31</v>
      </c>
      <c r="E37" s="45">
        <v>626.94000000000005</v>
      </c>
      <c r="F37" s="35">
        <v>620</v>
      </c>
      <c r="G37" s="45">
        <v>345.22</v>
      </c>
      <c r="H37" s="35">
        <f t="shared" ref="H37:H46" si="3">G37/F37*100-100</f>
        <v>-44.319354838709671</v>
      </c>
    </row>
    <row r="38" spans="1:8" ht="33.75" customHeight="1" x14ac:dyDescent="0.2">
      <c r="A38" s="45">
        <v>3</v>
      </c>
      <c r="B38" s="49" t="s">
        <v>85</v>
      </c>
      <c r="C38" s="55" t="s">
        <v>14</v>
      </c>
      <c r="D38" s="45" t="s">
        <v>15</v>
      </c>
      <c r="E38" s="35">
        <v>105.5</v>
      </c>
      <c r="F38" s="35">
        <v>100</v>
      </c>
      <c r="G38" s="35">
        <v>102.1</v>
      </c>
      <c r="H38" s="35">
        <f t="shared" si="3"/>
        <v>2.0999999999999943</v>
      </c>
    </row>
    <row r="39" spans="1:8" ht="31.5" x14ac:dyDescent="0.2">
      <c r="A39" s="45">
        <v>4</v>
      </c>
      <c r="B39" s="49" t="s">
        <v>32</v>
      </c>
      <c r="C39" s="55" t="s">
        <v>18</v>
      </c>
      <c r="D39" s="45" t="s">
        <v>15</v>
      </c>
      <c r="E39" s="45">
        <v>0.76</v>
      </c>
      <c r="F39" s="45">
        <v>0.85</v>
      </c>
      <c r="G39" s="35">
        <v>0.77</v>
      </c>
      <c r="H39" s="35">
        <f>100-G39/F39*100</f>
        <v>9.4117647058823479</v>
      </c>
    </row>
    <row r="40" spans="1:8" ht="47.25" x14ac:dyDescent="0.2">
      <c r="A40" s="45">
        <v>5</v>
      </c>
      <c r="B40" s="49" t="s">
        <v>98</v>
      </c>
      <c r="C40" s="55" t="s">
        <v>14</v>
      </c>
      <c r="D40" s="45" t="s">
        <v>15</v>
      </c>
      <c r="E40" s="35">
        <v>98</v>
      </c>
      <c r="F40" s="35">
        <v>85</v>
      </c>
      <c r="G40" s="35">
        <v>96.75</v>
      </c>
      <c r="H40" s="35">
        <f t="shared" si="3"/>
        <v>13.823529411764696</v>
      </c>
    </row>
    <row r="41" spans="1:8" ht="47.25" x14ac:dyDescent="0.2">
      <c r="A41" s="45">
        <v>6</v>
      </c>
      <c r="B41" s="49" t="s">
        <v>138</v>
      </c>
      <c r="C41" s="55" t="s">
        <v>14</v>
      </c>
      <c r="D41" s="45" t="s">
        <v>15</v>
      </c>
      <c r="E41" s="35">
        <v>62</v>
      </c>
      <c r="F41" s="35">
        <v>61</v>
      </c>
      <c r="G41" s="35">
        <v>61</v>
      </c>
      <c r="H41" s="35">
        <f t="shared" si="3"/>
        <v>0</v>
      </c>
    </row>
    <row r="42" spans="1:8" ht="47.25" x14ac:dyDescent="0.2">
      <c r="A42" s="45">
        <v>7</v>
      </c>
      <c r="B42" s="49" t="s">
        <v>99</v>
      </c>
      <c r="C42" s="55" t="s">
        <v>14</v>
      </c>
      <c r="D42" s="45" t="s">
        <v>33</v>
      </c>
      <c r="E42" s="45">
        <v>1</v>
      </c>
      <c r="F42" s="45">
        <v>2</v>
      </c>
      <c r="G42" s="45">
        <v>0</v>
      </c>
      <c r="H42" s="35">
        <f t="shared" si="3"/>
        <v>-100</v>
      </c>
    </row>
    <row r="43" spans="1:8" ht="33.75" customHeight="1" x14ac:dyDescent="0.2">
      <c r="A43" s="45">
        <v>8</v>
      </c>
      <c r="B43" s="49" t="s">
        <v>34</v>
      </c>
      <c r="C43" s="55" t="s">
        <v>14</v>
      </c>
      <c r="D43" s="45" t="s">
        <v>15</v>
      </c>
      <c r="E43" s="35">
        <v>63</v>
      </c>
      <c r="F43" s="35">
        <v>63</v>
      </c>
      <c r="G43" s="35">
        <v>63</v>
      </c>
      <c r="H43" s="35">
        <f t="shared" si="3"/>
        <v>0</v>
      </c>
    </row>
    <row r="44" spans="1:8" ht="36" customHeight="1" x14ac:dyDescent="0.2">
      <c r="A44" s="45">
        <v>9</v>
      </c>
      <c r="B44" s="49" t="s">
        <v>35</v>
      </c>
      <c r="C44" s="55" t="s">
        <v>14</v>
      </c>
      <c r="D44" s="45" t="s">
        <v>33</v>
      </c>
      <c r="E44" s="45">
        <v>24</v>
      </c>
      <c r="F44" s="45">
        <v>18</v>
      </c>
      <c r="G44" s="45">
        <v>0</v>
      </c>
      <c r="H44" s="35">
        <f t="shared" si="3"/>
        <v>-100</v>
      </c>
    </row>
    <row r="45" spans="1:8" ht="64.5" customHeight="1" x14ac:dyDescent="0.2">
      <c r="A45" s="45">
        <v>10</v>
      </c>
      <c r="B45" s="49" t="s">
        <v>119</v>
      </c>
      <c r="C45" s="55" t="s">
        <v>14</v>
      </c>
      <c r="D45" s="45" t="s">
        <v>137</v>
      </c>
      <c r="E45" s="45">
        <v>31</v>
      </c>
      <c r="F45" s="45">
        <v>30</v>
      </c>
      <c r="G45" s="45">
        <v>27</v>
      </c>
      <c r="H45" s="35">
        <f t="shared" si="3"/>
        <v>-10</v>
      </c>
    </row>
    <row r="46" spans="1:8" ht="31.5" customHeight="1" x14ac:dyDescent="0.2">
      <c r="A46" s="45">
        <v>11</v>
      </c>
      <c r="B46" s="49" t="s">
        <v>100</v>
      </c>
      <c r="C46" s="55" t="s">
        <v>14</v>
      </c>
      <c r="D46" s="45" t="s">
        <v>15</v>
      </c>
      <c r="E46" s="35">
        <v>103.13</v>
      </c>
      <c r="F46" s="35">
        <v>95</v>
      </c>
      <c r="G46" s="35">
        <v>67.52</v>
      </c>
      <c r="H46" s="35">
        <f t="shared" si="3"/>
        <v>-28.926315789473691</v>
      </c>
    </row>
    <row r="47" spans="1:8" ht="30" customHeight="1" x14ac:dyDescent="0.2">
      <c r="A47" s="44" t="s">
        <v>36</v>
      </c>
      <c r="B47" s="85" t="s">
        <v>124</v>
      </c>
      <c r="C47" s="85"/>
      <c r="D47" s="85"/>
      <c r="E47" s="85"/>
      <c r="F47" s="85"/>
      <c r="G47" s="85"/>
      <c r="H47" s="85"/>
    </row>
    <row r="48" spans="1:8" ht="51.75" customHeight="1" x14ac:dyDescent="0.25">
      <c r="A48" s="45">
        <v>1</v>
      </c>
      <c r="B48" s="39" t="s">
        <v>156</v>
      </c>
      <c r="C48" s="45" t="s">
        <v>14</v>
      </c>
      <c r="D48" s="45" t="s">
        <v>15</v>
      </c>
      <c r="E48" s="45">
        <v>53.2</v>
      </c>
      <c r="F48" s="45">
        <v>56</v>
      </c>
      <c r="G48" s="45">
        <v>54.5</v>
      </c>
      <c r="H48" s="3">
        <f>G48/F48*100-100</f>
        <v>-2.6785714285714306</v>
      </c>
    </row>
    <row r="49" spans="1:66" ht="21.75" customHeight="1" x14ac:dyDescent="0.25">
      <c r="A49" s="45">
        <v>2</v>
      </c>
      <c r="B49" s="39" t="s">
        <v>157</v>
      </c>
      <c r="C49" s="45" t="s">
        <v>14</v>
      </c>
      <c r="D49" s="45" t="s">
        <v>15</v>
      </c>
      <c r="E49" s="45">
        <v>0</v>
      </c>
      <c r="F49" s="45">
        <v>90.1</v>
      </c>
      <c r="G49" s="45">
        <v>90.1</v>
      </c>
      <c r="H49" s="3">
        <f>G49/F49*100-100</f>
        <v>0</v>
      </c>
    </row>
    <row r="50" spans="1:66" ht="31.5" x14ac:dyDescent="0.2">
      <c r="A50" s="45">
        <v>3</v>
      </c>
      <c r="B50" s="49" t="s">
        <v>38</v>
      </c>
      <c r="C50" s="45" t="s">
        <v>14</v>
      </c>
      <c r="D50" s="45" t="s">
        <v>37</v>
      </c>
      <c r="E50" s="45">
        <v>95</v>
      </c>
      <c r="F50" s="45">
        <v>95</v>
      </c>
      <c r="G50" s="45">
        <v>25</v>
      </c>
      <c r="H50" s="3">
        <f>G50/F50*100-100</f>
        <v>-73.684210526315795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</row>
    <row r="51" spans="1:66" ht="40.5" customHeight="1" x14ac:dyDescent="0.2">
      <c r="A51" s="44" t="s">
        <v>39</v>
      </c>
      <c r="B51" s="85" t="s">
        <v>126</v>
      </c>
      <c r="C51" s="85"/>
      <c r="D51" s="85"/>
      <c r="E51" s="85"/>
      <c r="F51" s="85"/>
      <c r="G51" s="85"/>
      <c r="H51" s="85"/>
    </row>
    <row r="52" spans="1:66" ht="57" customHeight="1" x14ac:dyDescent="0.2">
      <c r="A52" s="45">
        <v>1</v>
      </c>
      <c r="B52" s="49" t="s">
        <v>40</v>
      </c>
      <c r="C52" s="45" t="s">
        <v>14</v>
      </c>
      <c r="D52" s="45" t="s">
        <v>15</v>
      </c>
      <c r="E52" s="45">
        <v>85</v>
      </c>
      <c r="F52" s="45">
        <v>90</v>
      </c>
      <c r="G52" s="45">
        <v>85</v>
      </c>
      <c r="H52" s="3">
        <f>G52/F52*100-100</f>
        <v>-5.5555555555555571</v>
      </c>
    </row>
    <row r="53" spans="1:66" ht="38.25" customHeight="1" x14ac:dyDescent="0.2">
      <c r="A53" s="45">
        <v>2</v>
      </c>
      <c r="B53" s="49" t="s">
        <v>86</v>
      </c>
      <c r="C53" s="45" t="s">
        <v>14</v>
      </c>
      <c r="D53" s="45" t="s">
        <v>15</v>
      </c>
      <c r="E53" s="45">
        <v>26.4</v>
      </c>
      <c r="F53" s="45">
        <v>26</v>
      </c>
      <c r="G53" s="45">
        <v>12.4</v>
      </c>
      <c r="H53" s="3">
        <f>G53/F53*100-100</f>
        <v>-52.307692307692307</v>
      </c>
    </row>
    <row r="54" spans="1:66" ht="87" customHeight="1" x14ac:dyDescent="0.2">
      <c r="A54" s="45">
        <v>3</v>
      </c>
      <c r="B54" s="49" t="s">
        <v>152</v>
      </c>
      <c r="C54" s="45" t="s">
        <v>14</v>
      </c>
      <c r="D54" s="45" t="s">
        <v>15</v>
      </c>
      <c r="E54" s="45">
        <v>100</v>
      </c>
      <c r="F54" s="45">
        <v>100</v>
      </c>
      <c r="G54" s="45">
        <v>100</v>
      </c>
      <c r="H54" s="3">
        <f>G54/F54*100-100</f>
        <v>0</v>
      </c>
    </row>
    <row r="55" spans="1:66" ht="54" customHeight="1" x14ac:dyDescent="0.2">
      <c r="A55" s="45">
        <v>4</v>
      </c>
      <c r="B55" s="49" t="s">
        <v>153</v>
      </c>
      <c r="C55" s="45" t="s">
        <v>14</v>
      </c>
      <c r="D55" s="45" t="s">
        <v>15</v>
      </c>
      <c r="E55" s="3">
        <v>48.9</v>
      </c>
      <c r="F55" s="45">
        <v>52</v>
      </c>
      <c r="G55" s="3">
        <v>27.9</v>
      </c>
      <c r="H55" s="3">
        <f>G55/F55*100-100</f>
        <v>-46.346153846153847</v>
      </c>
    </row>
    <row r="56" spans="1:66" ht="43.5" customHeight="1" x14ac:dyDescent="0.2">
      <c r="A56" s="44" t="s">
        <v>41</v>
      </c>
      <c r="B56" s="86" t="s">
        <v>168</v>
      </c>
      <c r="C56" s="87"/>
      <c r="D56" s="87"/>
      <c r="E56" s="87"/>
      <c r="F56" s="87"/>
      <c r="G56" s="87"/>
      <c r="H56" s="87"/>
    </row>
    <row r="57" spans="1:66" ht="31.5" x14ac:dyDescent="0.2">
      <c r="A57" s="48" t="s">
        <v>12</v>
      </c>
      <c r="B57" s="49" t="s">
        <v>87</v>
      </c>
      <c r="C57" s="45" t="s">
        <v>14</v>
      </c>
      <c r="D57" s="45" t="s">
        <v>19</v>
      </c>
      <c r="E57" s="45">
        <v>9159</v>
      </c>
      <c r="F57" s="45">
        <v>9475</v>
      </c>
      <c r="G57" s="45">
        <v>9159</v>
      </c>
      <c r="H57" s="3">
        <f>G57/F57*100-100</f>
        <v>-3.3350923482849595</v>
      </c>
    </row>
    <row r="58" spans="1:66" x14ac:dyDescent="0.2">
      <c r="A58" s="48" t="s">
        <v>16</v>
      </c>
      <c r="B58" s="49" t="s">
        <v>42</v>
      </c>
      <c r="C58" s="45" t="s">
        <v>14</v>
      </c>
      <c r="D58" s="45" t="s">
        <v>43</v>
      </c>
      <c r="E58" s="45">
        <v>755.4</v>
      </c>
      <c r="F58" s="45">
        <v>758.4</v>
      </c>
      <c r="G58" s="45">
        <v>757.2</v>
      </c>
      <c r="H58" s="3">
        <f>G58/F58*100-100</f>
        <v>-0.15822784810126223</v>
      </c>
    </row>
    <row r="59" spans="1:66" ht="31.5" x14ac:dyDescent="0.2">
      <c r="A59" s="48" t="s">
        <v>20</v>
      </c>
      <c r="B59" s="49" t="s">
        <v>44</v>
      </c>
      <c r="C59" s="45" t="s">
        <v>14</v>
      </c>
      <c r="D59" s="45" t="s">
        <v>15</v>
      </c>
      <c r="E59" s="45">
        <v>27.5</v>
      </c>
      <c r="F59" s="45">
        <v>27.5</v>
      </c>
      <c r="G59" s="45">
        <v>27.5</v>
      </c>
      <c r="H59" s="3">
        <f>G59/F59*100-100</f>
        <v>0</v>
      </c>
    </row>
    <row r="60" spans="1:66" ht="33.75" customHeight="1" x14ac:dyDescent="0.2">
      <c r="A60" s="44" t="s">
        <v>46</v>
      </c>
      <c r="B60" s="85" t="s">
        <v>111</v>
      </c>
      <c r="C60" s="85"/>
      <c r="D60" s="85"/>
      <c r="E60" s="85"/>
      <c r="F60" s="85"/>
      <c r="G60" s="85"/>
      <c r="H60" s="85"/>
    </row>
    <row r="61" spans="1:66" ht="31.5" x14ac:dyDescent="0.2">
      <c r="A61" s="7">
        <v>1</v>
      </c>
      <c r="B61" s="49" t="s">
        <v>53</v>
      </c>
      <c r="C61" s="45" t="s">
        <v>48</v>
      </c>
      <c r="D61" s="45" t="s">
        <v>15</v>
      </c>
      <c r="E61" s="3">
        <v>20</v>
      </c>
      <c r="F61" s="45">
        <v>20</v>
      </c>
      <c r="G61" s="45">
        <v>20</v>
      </c>
      <c r="H61" s="3">
        <f>G61/F61*100-100</f>
        <v>0</v>
      </c>
    </row>
    <row r="62" spans="1:66" ht="52.5" customHeight="1" x14ac:dyDescent="0.2">
      <c r="A62" s="7">
        <v>2</v>
      </c>
      <c r="B62" s="49" t="s">
        <v>47</v>
      </c>
      <c r="C62" s="45" t="s">
        <v>48</v>
      </c>
      <c r="D62" s="45" t="s">
        <v>15</v>
      </c>
      <c r="E62" s="3">
        <v>15</v>
      </c>
      <c r="F62" s="45">
        <v>26.7</v>
      </c>
      <c r="G62" s="45">
        <v>0</v>
      </c>
      <c r="H62" s="34">
        <f>G62/F62*100-100</f>
        <v>-100</v>
      </c>
    </row>
    <row r="63" spans="1:66" ht="59.25" customHeight="1" x14ac:dyDescent="0.2">
      <c r="A63" s="7">
        <v>3</v>
      </c>
      <c r="B63" s="49" t="s">
        <v>54</v>
      </c>
      <c r="C63" s="45" t="s">
        <v>48</v>
      </c>
      <c r="D63" s="45" t="s">
        <v>15</v>
      </c>
      <c r="E63" s="3">
        <v>26</v>
      </c>
      <c r="F63" s="45">
        <v>33.700000000000003</v>
      </c>
      <c r="G63" s="45">
        <v>0</v>
      </c>
      <c r="H63" s="34">
        <f>G63/F63*100-100</f>
        <v>-100</v>
      </c>
    </row>
    <row r="64" spans="1:66" ht="68.25" customHeight="1" x14ac:dyDescent="0.2">
      <c r="A64" s="7">
        <v>4</v>
      </c>
      <c r="B64" s="49" t="s">
        <v>139</v>
      </c>
      <c r="C64" s="45" t="s">
        <v>14</v>
      </c>
      <c r="D64" s="45" t="s">
        <v>15</v>
      </c>
      <c r="E64" s="3">
        <v>1</v>
      </c>
      <c r="F64" s="45">
        <v>50.5</v>
      </c>
      <c r="G64" s="45">
        <v>0</v>
      </c>
      <c r="H64" s="7">
        <f>G64/F64*100-100</f>
        <v>-100</v>
      </c>
    </row>
    <row r="65" spans="1:8" ht="31.5" x14ac:dyDescent="0.2">
      <c r="A65" s="7">
        <v>5</v>
      </c>
      <c r="B65" s="49" t="s">
        <v>50</v>
      </c>
      <c r="C65" s="45" t="s">
        <v>48</v>
      </c>
      <c r="D65" s="45" t="s">
        <v>15</v>
      </c>
      <c r="E65" s="45">
        <v>96.7</v>
      </c>
      <c r="F65" s="45">
        <v>96.7</v>
      </c>
      <c r="G65" s="45">
        <v>96.7</v>
      </c>
      <c r="H65" s="45">
        <v>0</v>
      </c>
    </row>
    <row r="66" spans="1:8" ht="31.5" x14ac:dyDescent="0.2">
      <c r="A66" s="7">
        <v>6</v>
      </c>
      <c r="B66" s="49" t="s">
        <v>51</v>
      </c>
      <c r="C66" s="45" t="s">
        <v>48</v>
      </c>
      <c r="D66" s="45" t="s">
        <v>15</v>
      </c>
      <c r="E66" s="45">
        <v>62.5</v>
      </c>
      <c r="F66" s="45">
        <v>63</v>
      </c>
      <c r="G66" s="45">
        <v>63</v>
      </c>
      <c r="H66" s="7">
        <f>G66/F66*100-100</f>
        <v>0</v>
      </c>
    </row>
    <row r="67" spans="1:8" ht="31.5" x14ac:dyDescent="0.2">
      <c r="A67" s="7">
        <v>7</v>
      </c>
      <c r="B67" s="49" t="s">
        <v>89</v>
      </c>
      <c r="C67" s="45" t="s">
        <v>90</v>
      </c>
      <c r="D67" s="45" t="s">
        <v>52</v>
      </c>
      <c r="E67" s="45">
        <v>28.87</v>
      </c>
      <c r="F67" s="45">
        <v>41.2</v>
      </c>
      <c r="G67" s="45">
        <v>1.2</v>
      </c>
      <c r="H67" s="3">
        <f>G67/F67*100-100</f>
        <v>-97.087378640776706</v>
      </c>
    </row>
    <row r="68" spans="1:8" ht="33" customHeight="1" x14ac:dyDescent="0.2">
      <c r="A68" s="7">
        <v>8</v>
      </c>
      <c r="B68" s="49" t="s">
        <v>91</v>
      </c>
      <c r="C68" s="45" t="s">
        <v>90</v>
      </c>
      <c r="D68" s="45" t="s">
        <v>15</v>
      </c>
      <c r="E68" s="45">
        <v>100</v>
      </c>
      <c r="F68" s="45">
        <v>95</v>
      </c>
      <c r="G68" s="45">
        <v>43.3</v>
      </c>
      <c r="H68" s="3">
        <f t="shared" ref="H68" si="4">G68/F68*100-100</f>
        <v>-54.421052631578945</v>
      </c>
    </row>
    <row r="69" spans="1:8" ht="32.25" customHeight="1" x14ac:dyDescent="0.2">
      <c r="A69" s="44" t="s">
        <v>55</v>
      </c>
      <c r="B69" s="85" t="s">
        <v>169</v>
      </c>
      <c r="C69" s="85"/>
      <c r="D69" s="85"/>
      <c r="E69" s="85"/>
      <c r="F69" s="85"/>
      <c r="G69" s="85"/>
      <c r="H69" s="85"/>
    </row>
    <row r="70" spans="1:8" ht="41.25" customHeight="1" x14ac:dyDescent="0.2">
      <c r="A70" s="45">
        <v>1</v>
      </c>
      <c r="B70" s="49" t="s">
        <v>83</v>
      </c>
      <c r="C70" s="45" t="s">
        <v>14</v>
      </c>
      <c r="D70" s="23" t="s">
        <v>15</v>
      </c>
      <c r="E70" s="23">
        <v>93</v>
      </c>
      <c r="F70" s="23">
        <v>94</v>
      </c>
      <c r="G70" s="23">
        <v>93</v>
      </c>
      <c r="H70" s="23">
        <v>-1.06</v>
      </c>
    </row>
    <row r="71" spans="1:8" ht="63" customHeight="1" x14ac:dyDescent="0.2">
      <c r="A71" s="45">
        <v>2</v>
      </c>
      <c r="B71" s="49" t="s">
        <v>84</v>
      </c>
      <c r="C71" s="45" t="s">
        <v>14</v>
      </c>
      <c r="D71" s="23" t="s">
        <v>15</v>
      </c>
      <c r="E71" s="23">
        <v>85.02</v>
      </c>
      <c r="F71" s="23">
        <v>85.76</v>
      </c>
      <c r="G71" s="23">
        <v>85.59</v>
      </c>
      <c r="H71" s="23">
        <v>-0.86</v>
      </c>
    </row>
    <row r="72" spans="1:8" ht="31.5" x14ac:dyDescent="0.2">
      <c r="A72" s="45">
        <v>3</v>
      </c>
      <c r="B72" s="49" t="s">
        <v>56</v>
      </c>
      <c r="C72" s="45" t="s">
        <v>14</v>
      </c>
      <c r="D72" s="23" t="s">
        <v>15</v>
      </c>
      <c r="E72" s="23">
        <v>89</v>
      </c>
      <c r="F72" s="23">
        <v>89</v>
      </c>
      <c r="G72" s="23">
        <v>89</v>
      </c>
      <c r="H72" s="23">
        <v>0</v>
      </c>
    </row>
    <row r="73" spans="1:8" ht="36" customHeight="1" x14ac:dyDescent="0.2">
      <c r="A73" s="45">
        <v>4</v>
      </c>
      <c r="B73" s="49" t="s">
        <v>57</v>
      </c>
      <c r="C73" s="45" t="s">
        <v>14</v>
      </c>
      <c r="D73" s="23" t="s">
        <v>15</v>
      </c>
      <c r="E73" s="23">
        <v>73</v>
      </c>
      <c r="F73" s="23">
        <v>73</v>
      </c>
      <c r="G73" s="23">
        <v>73</v>
      </c>
      <c r="H73" s="23">
        <v>0</v>
      </c>
    </row>
    <row r="74" spans="1:8" ht="44.25" customHeight="1" x14ac:dyDescent="0.2">
      <c r="A74" s="45">
        <v>5</v>
      </c>
      <c r="B74" s="49" t="s">
        <v>58</v>
      </c>
      <c r="C74" s="45" t="s">
        <v>14</v>
      </c>
      <c r="D74" s="23" t="s">
        <v>15</v>
      </c>
      <c r="E74" s="38">
        <v>93.4</v>
      </c>
      <c r="F74" s="23">
        <v>93.4</v>
      </c>
      <c r="G74" s="23">
        <v>93.4</v>
      </c>
      <c r="H74" s="23">
        <v>0</v>
      </c>
    </row>
    <row r="75" spans="1:8" ht="21.75" customHeight="1" x14ac:dyDescent="0.2">
      <c r="A75" s="44" t="s">
        <v>60</v>
      </c>
      <c r="B75" s="85" t="s">
        <v>170</v>
      </c>
      <c r="C75" s="85"/>
      <c r="D75" s="85"/>
      <c r="E75" s="85"/>
      <c r="F75" s="85"/>
      <c r="G75" s="85"/>
      <c r="H75" s="85"/>
    </row>
    <row r="76" spans="1:8" ht="41.25" customHeight="1" x14ac:dyDescent="0.2">
      <c r="A76" s="48" t="s">
        <v>12</v>
      </c>
      <c r="B76" s="49" t="s">
        <v>101</v>
      </c>
      <c r="C76" s="45" t="s">
        <v>14</v>
      </c>
      <c r="D76" s="45" t="s">
        <v>15</v>
      </c>
      <c r="E76" s="45">
        <v>85.47</v>
      </c>
      <c r="F76" s="45">
        <v>78</v>
      </c>
      <c r="G76" s="45">
        <v>86.96</v>
      </c>
      <c r="H76" s="35">
        <f>(G76/F76*100)-100</f>
        <v>11.487179487179475</v>
      </c>
    </row>
    <row r="77" spans="1:8" ht="70.5" customHeight="1" x14ac:dyDescent="0.2">
      <c r="A77" s="48" t="s">
        <v>16</v>
      </c>
      <c r="B77" s="49" t="s">
        <v>116</v>
      </c>
      <c r="C77" s="45" t="s">
        <v>14</v>
      </c>
      <c r="D77" s="45" t="s">
        <v>15</v>
      </c>
      <c r="E77" s="45">
        <v>98.16</v>
      </c>
      <c r="F77" s="45">
        <v>94</v>
      </c>
      <c r="G77" s="45">
        <v>98.35</v>
      </c>
      <c r="H77" s="35">
        <f t="shared" ref="H77" si="5">(G77/F77*100)-100</f>
        <v>4.6276595744680691</v>
      </c>
    </row>
    <row r="78" spans="1:8" x14ac:dyDescent="0.2">
      <c r="A78" s="44" t="s">
        <v>61</v>
      </c>
      <c r="B78" s="85" t="s">
        <v>118</v>
      </c>
      <c r="C78" s="85"/>
      <c r="D78" s="85"/>
      <c r="E78" s="85"/>
      <c r="F78" s="85"/>
      <c r="G78" s="85"/>
      <c r="H78" s="85"/>
    </row>
    <row r="79" spans="1:8" ht="56.25" customHeight="1" x14ac:dyDescent="0.2">
      <c r="A79" s="78">
        <v>1</v>
      </c>
      <c r="B79" s="79" t="s">
        <v>62</v>
      </c>
      <c r="C79" s="80" t="s">
        <v>14</v>
      </c>
      <c r="D79" s="80" t="s">
        <v>15</v>
      </c>
      <c r="E79" s="80">
        <v>84</v>
      </c>
      <c r="F79" s="78">
        <v>84</v>
      </c>
      <c r="G79" s="78">
        <v>0</v>
      </c>
      <c r="H79" s="80">
        <f t="shared" ref="H79:H84" si="6">ROUND(G79/F79*100,2)-100</f>
        <v>-100</v>
      </c>
    </row>
    <row r="80" spans="1:8" ht="66" customHeight="1" x14ac:dyDescent="0.2">
      <c r="A80" s="78">
        <v>2</v>
      </c>
      <c r="B80" s="79" t="s">
        <v>120</v>
      </c>
      <c r="C80" s="80" t="s">
        <v>14</v>
      </c>
      <c r="D80" s="80" t="s">
        <v>63</v>
      </c>
      <c r="E80" s="80">
        <v>21262.6</v>
      </c>
      <c r="F80" s="78">
        <v>18000</v>
      </c>
      <c r="G80" s="78">
        <v>10418</v>
      </c>
      <c r="H80" s="80">
        <f t="shared" si="6"/>
        <v>-42.12</v>
      </c>
    </row>
    <row r="81" spans="1:66" ht="54" customHeight="1" x14ac:dyDescent="0.2">
      <c r="A81" s="78">
        <v>3</v>
      </c>
      <c r="B81" s="79" t="s">
        <v>121</v>
      </c>
      <c r="C81" s="80" t="s">
        <v>14</v>
      </c>
      <c r="D81" s="80" t="s">
        <v>63</v>
      </c>
      <c r="E81" s="80">
        <v>3888.6</v>
      </c>
      <c r="F81" s="78">
        <v>3500</v>
      </c>
      <c r="G81" s="78">
        <v>2077.6</v>
      </c>
      <c r="H81" s="80">
        <f t="shared" si="6"/>
        <v>-40.64</v>
      </c>
    </row>
    <row r="82" spans="1:66" ht="58.5" customHeight="1" x14ac:dyDescent="0.2">
      <c r="A82" s="78">
        <v>4</v>
      </c>
      <c r="B82" s="79" t="s">
        <v>122</v>
      </c>
      <c r="C82" s="80" t="s">
        <v>14</v>
      </c>
      <c r="D82" s="80" t="s">
        <v>65</v>
      </c>
      <c r="E82" s="80">
        <v>301912</v>
      </c>
      <c r="F82" s="78">
        <v>243400</v>
      </c>
      <c r="G82" s="78">
        <v>154223</v>
      </c>
      <c r="H82" s="80">
        <f t="shared" si="6"/>
        <v>-36.64</v>
      </c>
    </row>
    <row r="83" spans="1:66" ht="48" customHeight="1" x14ac:dyDescent="0.2">
      <c r="A83" s="78">
        <v>5</v>
      </c>
      <c r="B83" s="79" t="s">
        <v>123</v>
      </c>
      <c r="C83" s="80" t="s">
        <v>14</v>
      </c>
      <c r="D83" s="80" t="s">
        <v>65</v>
      </c>
      <c r="E83" s="80">
        <v>440356</v>
      </c>
      <c r="F83" s="78">
        <v>236000</v>
      </c>
      <c r="G83" s="78">
        <v>976.2</v>
      </c>
      <c r="H83" s="80">
        <f t="shared" si="6"/>
        <v>-99.59</v>
      </c>
    </row>
    <row r="84" spans="1:66" ht="54" customHeight="1" x14ac:dyDescent="0.2">
      <c r="A84" s="78">
        <v>6</v>
      </c>
      <c r="B84" s="79" t="s">
        <v>128</v>
      </c>
      <c r="C84" s="80" t="s">
        <v>14</v>
      </c>
      <c r="D84" s="80" t="s">
        <v>15</v>
      </c>
      <c r="E84" s="80">
        <v>96.29</v>
      </c>
      <c r="F84" s="78">
        <v>96.29</v>
      </c>
      <c r="G84" s="78">
        <v>96.29</v>
      </c>
      <c r="H84" s="80">
        <f t="shared" si="6"/>
        <v>0</v>
      </c>
    </row>
    <row r="85" spans="1:66" ht="61.5" customHeight="1" x14ac:dyDescent="0.2">
      <c r="A85" s="78">
        <v>7</v>
      </c>
      <c r="B85" s="79" t="s">
        <v>64</v>
      </c>
      <c r="C85" s="80" t="s">
        <v>14</v>
      </c>
      <c r="D85" s="80" t="s">
        <v>15</v>
      </c>
      <c r="E85" s="81">
        <v>92.3</v>
      </c>
      <c r="F85" s="78">
        <v>95</v>
      </c>
      <c r="G85" s="82">
        <v>0</v>
      </c>
      <c r="H85" s="80">
        <f>ROUND(G85/F85*100,2)-100</f>
        <v>-100</v>
      </c>
    </row>
    <row r="86" spans="1:66" s="17" customFormat="1" ht="41.25" customHeight="1" x14ac:dyDescent="0.2">
      <c r="A86" s="44" t="s">
        <v>66</v>
      </c>
      <c r="B86" s="85" t="s">
        <v>109</v>
      </c>
      <c r="C86" s="85"/>
      <c r="D86" s="85"/>
      <c r="E86" s="85"/>
      <c r="F86" s="85"/>
      <c r="G86" s="85"/>
      <c r="H86" s="85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</row>
    <row r="87" spans="1:66" ht="42.75" customHeight="1" x14ac:dyDescent="0.2">
      <c r="A87" s="45">
        <v>1</v>
      </c>
      <c r="B87" s="9" t="s">
        <v>104</v>
      </c>
      <c r="C87" s="8" t="s">
        <v>48</v>
      </c>
      <c r="D87" s="8" t="s">
        <v>15</v>
      </c>
      <c r="E87" s="8">
        <v>86.7</v>
      </c>
      <c r="F87" s="8">
        <v>93.3</v>
      </c>
      <c r="G87" s="8">
        <v>86.7</v>
      </c>
      <c r="H87" s="31">
        <f>G87/F87*100-100</f>
        <v>-7.0739549839228317</v>
      </c>
      <c r="BM87" s="4"/>
      <c r="BN87" s="4"/>
    </row>
    <row r="88" spans="1:66" ht="70.5" customHeight="1" x14ac:dyDescent="0.2">
      <c r="A88" s="45">
        <v>2</v>
      </c>
      <c r="B88" s="9" t="s">
        <v>108</v>
      </c>
      <c r="C88" s="8" t="s">
        <v>48</v>
      </c>
      <c r="D88" s="8" t="s">
        <v>15</v>
      </c>
      <c r="E88" s="31">
        <v>15</v>
      </c>
      <c r="F88" s="31">
        <v>20</v>
      </c>
      <c r="G88" s="31">
        <v>20</v>
      </c>
      <c r="H88" s="31">
        <f>G88/F88*100-100</f>
        <v>0</v>
      </c>
      <c r="BM88" s="4"/>
      <c r="BN88" s="4"/>
    </row>
    <row r="89" spans="1:66" ht="112.5" customHeight="1" x14ac:dyDescent="0.2">
      <c r="A89" s="45">
        <v>3</v>
      </c>
      <c r="B89" s="9" t="s">
        <v>110</v>
      </c>
      <c r="C89" s="8" t="s">
        <v>48</v>
      </c>
      <c r="D89" s="8" t="s">
        <v>15</v>
      </c>
      <c r="E89" s="31">
        <v>15</v>
      </c>
      <c r="F89" s="31">
        <v>15</v>
      </c>
      <c r="G89" s="31">
        <v>0</v>
      </c>
      <c r="H89" s="31">
        <f>G89/F89*100-100</f>
        <v>-100</v>
      </c>
      <c r="BM89" s="4"/>
      <c r="BN89" s="4"/>
    </row>
    <row r="90" spans="1:66" ht="84.75" customHeight="1" x14ac:dyDescent="0.2">
      <c r="A90" s="45">
        <v>4</v>
      </c>
      <c r="B90" s="83" t="s">
        <v>142</v>
      </c>
      <c r="C90" s="8" t="s">
        <v>48</v>
      </c>
      <c r="D90" s="8" t="s">
        <v>15</v>
      </c>
      <c r="E90" s="31">
        <v>100</v>
      </c>
      <c r="F90" s="31">
        <v>90</v>
      </c>
      <c r="G90" s="31">
        <v>100</v>
      </c>
      <c r="H90" s="31">
        <f>G90/F90*100-100</f>
        <v>11.111111111111114</v>
      </c>
      <c r="BM90" s="4"/>
      <c r="BN90" s="4"/>
    </row>
    <row r="91" spans="1:66" ht="30.75" customHeight="1" x14ac:dyDescent="0.2">
      <c r="A91" s="44" t="s">
        <v>93</v>
      </c>
      <c r="B91" s="85" t="s">
        <v>107</v>
      </c>
      <c r="C91" s="85"/>
      <c r="D91" s="85"/>
      <c r="E91" s="85"/>
      <c r="F91" s="85"/>
      <c r="G91" s="85"/>
      <c r="H91" s="85"/>
    </row>
    <row r="92" spans="1:66" ht="45" customHeight="1" x14ac:dyDescent="0.2">
      <c r="A92" s="7">
        <v>1</v>
      </c>
      <c r="B92" s="9" t="s">
        <v>129</v>
      </c>
      <c r="C92" s="8" t="s">
        <v>18</v>
      </c>
      <c r="D92" s="8" t="s">
        <v>49</v>
      </c>
      <c r="E92" s="8">
        <v>10.5</v>
      </c>
      <c r="F92" s="40">
        <v>10.38</v>
      </c>
      <c r="G92" s="8">
        <v>4.5999999999999996</v>
      </c>
      <c r="H92" s="71">
        <f>G92/F92*100-100</f>
        <v>-55.684007707129105</v>
      </c>
    </row>
    <row r="93" spans="1:66" ht="35.25" customHeight="1" x14ac:dyDescent="0.2">
      <c r="A93" s="44" t="s">
        <v>130</v>
      </c>
      <c r="B93" s="85" t="s">
        <v>131</v>
      </c>
      <c r="C93" s="85"/>
      <c r="D93" s="85"/>
      <c r="E93" s="85"/>
      <c r="F93" s="85"/>
      <c r="G93" s="85"/>
      <c r="H93" s="85"/>
    </row>
    <row r="94" spans="1:66" x14ac:dyDescent="0.2">
      <c r="A94" s="45">
        <v>1</v>
      </c>
      <c r="B94" s="9" t="s">
        <v>132</v>
      </c>
      <c r="C94" s="8" t="s">
        <v>48</v>
      </c>
      <c r="D94" s="8" t="s">
        <v>133</v>
      </c>
      <c r="E94" s="8">
        <v>4.8</v>
      </c>
      <c r="F94" s="45">
        <v>4.8</v>
      </c>
      <c r="G94" s="45">
        <v>0</v>
      </c>
      <c r="H94" s="31">
        <f>G94/F94*100-100</f>
        <v>-100</v>
      </c>
    </row>
    <row r="95" spans="1:66" x14ac:dyDescent="0.2">
      <c r="A95" s="45">
        <v>2</v>
      </c>
      <c r="B95" s="32" t="s">
        <v>134</v>
      </c>
      <c r="C95" s="8" t="s">
        <v>48</v>
      </c>
      <c r="D95" s="8" t="s">
        <v>135</v>
      </c>
      <c r="E95" s="8">
        <v>1.6</v>
      </c>
      <c r="F95" s="3">
        <v>1.4</v>
      </c>
      <c r="G95" s="3">
        <v>0</v>
      </c>
      <c r="H95" s="31">
        <f>G95/F95*100-100</f>
        <v>-100</v>
      </c>
    </row>
    <row r="96" spans="1:66" ht="36" customHeight="1" x14ac:dyDescent="0.2">
      <c r="A96" s="45">
        <v>3</v>
      </c>
      <c r="B96" s="32" t="s">
        <v>136</v>
      </c>
      <c r="C96" s="8" t="s">
        <v>48</v>
      </c>
      <c r="D96" s="8" t="s">
        <v>15</v>
      </c>
      <c r="E96" s="8">
        <v>80</v>
      </c>
      <c r="F96" s="3">
        <v>100</v>
      </c>
      <c r="G96" s="3">
        <v>39.200000000000003</v>
      </c>
      <c r="H96" s="31">
        <f>G96/F96*100-100</f>
        <v>-60.8</v>
      </c>
    </row>
    <row r="97" spans="1:8" ht="47.25" x14ac:dyDescent="0.2">
      <c r="A97" s="45">
        <v>4</v>
      </c>
      <c r="B97" s="32" t="s">
        <v>143</v>
      </c>
      <c r="C97" s="8" t="s">
        <v>48</v>
      </c>
      <c r="D97" s="8" t="s">
        <v>15</v>
      </c>
      <c r="E97" s="8">
        <v>79</v>
      </c>
      <c r="F97" s="3">
        <v>100</v>
      </c>
      <c r="G97" s="3">
        <v>46.7</v>
      </c>
      <c r="H97" s="31">
        <f>G97/F97*100-100</f>
        <v>-53.3</v>
      </c>
    </row>
  </sheetData>
  <mergeCells count="23">
    <mergeCell ref="B60:H60"/>
    <mergeCell ref="B69:H69"/>
    <mergeCell ref="B93:H93"/>
    <mergeCell ref="B75:H75"/>
    <mergeCell ref="B91:H91"/>
    <mergeCell ref="B78:H78"/>
    <mergeCell ref="B86:H86"/>
    <mergeCell ref="A2:H2"/>
    <mergeCell ref="B32:H32"/>
    <mergeCell ref="B56:H56"/>
    <mergeCell ref="B47:H47"/>
    <mergeCell ref="B51:H51"/>
    <mergeCell ref="A4:A6"/>
    <mergeCell ref="B4:B6"/>
    <mergeCell ref="C4:C6"/>
    <mergeCell ref="D4:D6"/>
    <mergeCell ref="E4:H4"/>
    <mergeCell ref="E5:E6"/>
    <mergeCell ref="F5:H5"/>
    <mergeCell ref="B8:H8"/>
    <mergeCell ref="B15:H15"/>
    <mergeCell ref="B24:H24"/>
    <mergeCell ref="B35:H35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rowBreaks count="3" manualBreakCount="3">
    <brk id="31" max="7" man="1"/>
    <brk id="62" max="7" man="1"/>
    <brk id="8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6"/>
  <sheetViews>
    <sheetView view="pageBreakPreview" zoomScale="87" zoomScaleNormal="85" zoomScaleSheetLayoutView="87" workbookViewId="0">
      <pane ySplit="5" topLeftCell="A6" activePane="bottomLeft" state="frozen"/>
      <selection activeCell="B36" sqref="B36:I36"/>
      <selection pane="bottomLeft" activeCell="B7" sqref="B7:B11"/>
    </sheetView>
  </sheetViews>
  <sheetFormatPr defaultRowHeight="15.75" outlineLevelRow="1" x14ac:dyDescent="0.2"/>
  <cols>
    <col min="1" max="1" width="11" style="15" customWidth="1"/>
    <col min="2" max="2" width="38.42578125" style="16" customWidth="1"/>
    <col min="3" max="3" width="25.7109375" style="16" customWidth="1"/>
    <col min="4" max="4" width="16.140625" style="26" customWidth="1"/>
    <col min="5" max="5" width="13.28515625" style="30" customWidth="1"/>
    <col min="6" max="6" width="16.5703125" style="26" customWidth="1"/>
    <col min="7" max="7" width="12.42578125" style="30" customWidth="1"/>
    <col min="8" max="8" width="10.7109375" style="27" customWidth="1"/>
    <col min="9" max="9" width="17" style="1" customWidth="1"/>
    <col min="10" max="10" width="13.7109375" style="1" bestFit="1" customWidth="1"/>
    <col min="11" max="11" width="15.140625" style="1" customWidth="1"/>
    <col min="12" max="16384" width="9.140625" style="1"/>
  </cols>
  <sheetData>
    <row r="2" spans="1:9" ht="57" customHeight="1" x14ac:dyDescent="0.2">
      <c r="A2" s="92" t="s">
        <v>155</v>
      </c>
      <c r="B2" s="92"/>
      <c r="C2" s="92"/>
      <c r="D2" s="92"/>
      <c r="E2" s="92"/>
      <c r="F2" s="92"/>
      <c r="G2" s="92"/>
      <c r="H2" s="92"/>
    </row>
    <row r="3" spans="1:9" hidden="1" x14ac:dyDescent="0.2"/>
    <row r="4" spans="1:9" ht="18" customHeight="1" x14ac:dyDescent="0.2">
      <c r="A4" s="93" t="s">
        <v>0</v>
      </c>
      <c r="B4" s="94" t="s">
        <v>95</v>
      </c>
      <c r="C4" s="94" t="s">
        <v>67</v>
      </c>
      <c r="D4" s="95" t="s">
        <v>68</v>
      </c>
      <c r="E4" s="95"/>
      <c r="F4" s="95" t="s">
        <v>69</v>
      </c>
      <c r="G4" s="95"/>
      <c r="H4" s="96" t="s">
        <v>70</v>
      </c>
    </row>
    <row r="5" spans="1:9" ht="40.5" customHeight="1" x14ac:dyDescent="0.2">
      <c r="A5" s="93"/>
      <c r="B5" s="94"/>
      <c r="C5" s="94"/>
      <c r="D5" s="41" t="s">
        <v>71</v>
      </c>
      <c r="E5" s="42" t="s">
        <v>72</v>
      </c>
      <c r="F5" s="41" t="s">
        <v>71</v>
      </c>
      <c r="G5" s="42" t="s">
        <v>72</v>
      </c>
      <c r="H5" s="96"/>
    </row>
    <row r="6" spans="1:9" s="74" customFormat="1" ht="12.75" x14ac:dyDescent="0.2">
      <c r="A6" s="72">
        <v>1</v>
      </c>
      <c r="B6" s="72">
        <v>2</v>
      </c>
      <c r="C6" s="72">
        <v>3</v>
      </c>
      <c r="D6" s="73">
        <v>4</v>
      </c>
      <c r="E6" s="73">
        <v>5</v>
      </c>
      <c r="F6" s="73">
        <v>6</v>
      </c>
      <c r="G6" s="73">
        <v>7</v>
      </c>
      <c r="H6" s="72">
        <v>8</v>
      </c>
    </row>
    <row r="7" spans="1:9" ht="21" customHeight="1" x14ac:dyDescent="0.2">
      <c r="A7" s="85" t="s">
        <v>1</v>
      </c>
      <c r="B7" s="88" t="s">
        <v>115</v>
      </c>
      <c r="C7" s="56" t="s">
        <v>73</v>
      </c>
      <c r="D7" s="57">
        <v>76448.600000000006</v>
      </c>
      <c r="E7" s="58">
        <v>100</v>
      </c>
      <c r="F7" s="57">
        <v>27388.300000000003</v>
      </c>
      <c r="G7" s="58">
        <v>99.999999999999972</v>
      </c>
      <c r="H7" s="59">
        <f>F7/D7*100-100</f>
        <v>-64.174229482292674</v>
      </c>
    </row>
    <row r="8" spans="1:9" ht="30.75" customHeight="1" x14ac:dyDescent="0.2">
      <c r="A8" s="85"/>
      <c r="B8" s="88"/>
      <c r="C8" s="56" t="s">
        <v>74</v>
      </c>
      <c r="D8" s="57">
        <v>70374.100000000006</v>
      </c>
      <c r="E8" s="58">
        <v>92.054138336084634</v>
      </c>
      <c r="F8" s="57">
        <v>24706.399999999998</v>
      </c>
      <c r="G8" s="58">
        <v>90.207862481424527</v>
      </c>
      <c r="H8" s="59">
        <f>F8/D8*100-100</f>
        <v>-64.892765946562733</v>
      </c>
    </row>
    <row r="9" spans="1:9" ht="19.5" customHeight="1" x14ac:dyDescent="0.2">
      <c r="A9" s="85"/>
      <c r="B9" s="88"/>
      <c r="C9" s="56" t="s">
        <v>75</v>
      </c>
      <c r="D9" s="57">
        <v>0</v>
      </c>
      <c r="E9" s="58">
        <v>0</v>
      </c>
      <c r="F9" s="57">
        <v>0</v>
      </c>
      <c r="G9" s="58">
        <v>0</v>
      </c>
      <c r="H9" s="59" t="s">
        <v>24</v>
      </c>
    </row>
    <row r="10" spans="1:9" ht="21.75" customHeight="1" x14ac:dyDescent="0.2">
      <c r="A10" s="85"/>
      <c r="B10" s="88"/>
      <c r="C10" s="56" t="s">
        <v>76</v>
      </c>
      <c r="D10" s="57">
        <v>4238.5</v>
      </c>
      <c r="E10" s="58">
        <v>5.544248030702982</v>
      </c>
      <c r="F10" s="57">
        <v>1208.2</v>
      </c>
      <c r="G10" s="58">
        <v>4.4113727394544382</v>
      </c>
      <c r="H10" s="59">
        <f>F10/D10*100-100</f>
        <v>-71.494632535094951</v>
      </c>
    </row>
    <row r="11" spans="1:9" ht="20.25" customHeight="1" x14ac:dyDescent="0.2">
      <c r="A11" s="85"/>
      <c r="B11" s="88"/>
      <c r="C11" s="56" t="s">
        <v>77</v>
      </c>
      <c r="D11" s="57">
        <v>1836</v>
      </c>
      <c r="E11" s="58">
        <v>2.4016136332123805</v>
      </c>
      <c r="F11" s="57">
        <v>1473.7</v>
      </c>
      <c r="G11" s="58">
        <v>5.3807647791210114</v>
      </c>
      <c r="H11" s="59">
        <f t="shared" ref="H11:H38" si="0">F11/D11*100-100</f>
        <v>-19.733115468409579</v>
      </c>
    </row>
    <row r="12" spans="1:9" s="2" customFormat="1" ht="21.95" customHeight="1" x14ac:dyDescent="0.2">
      <c r="A12" s="90" t="s">
        <v>158</v>
      </c>
      <c r="B12" s="91" t="s">
        <v>141</v>
      </c>
      <c r="C12" s="28" t="s">
        <v>73</v>
      </c>
      <c r="D12" s="57">
        <v>3147133.3000000003</v>
      </c>
      <c r="E12" s="58">
        <v>99.999999999999986</v>
      </c>
      <c r="F12" s="57">
        <v>1462446</v>
      </c>
      <c r="G12" s="58">
        <v>100</v>
      </c>
      <c r="H12" s="59">
        <f t="shared" si="0"/>
        <v>-53.530852982935301</v>
      </c>
      <c r="I12" s="29"/>
    </row>
    <row r="13" spans="1:9" s="2" customFormat="1" ht="32.25" customHeight="1" x14ac:dyDescent="0.2">
      <c r="A13" s="90"/>
      <c r="B13" s="91"/>
      <c r="C13" s="28" t="s">
        <v>74</v>
      </c>
      <c r="D13" s="57">
        <v>765359.4</v>
      </c>
      <c r="E13" s="58">
        <v>24.319255876451116</v>
      </c>
      <c r="F13" s="57">
        <v>367371.7</v>
      </c>
      <c r="G13" s="58">
        <v>25.120359999617079</v>
      </c>
      <c r="H13" s="59">
        <f t="shared" si="0"/>
        <v>-52.000106093947494</v>
      </c>
    </row>
    <row r="14" spans="1:9" s="2" customFormat="1" ht="21.95" customHeight="1" x14ac:dyDescent="0.2">
      <c r="A14" s="90"/>
      <c r="B14" s="91"/>
      <c r="C14" s="28" t="s">
        <v>75</v>
      </c>
      <c r="D14" s="57">
        <v>126505.7</v>
      </c>
      <c r="E14" s="58">
        <v>4.0197121615407898</v>
      </c>
      <c r="F14" s="57">
        <v>44404.3</v>
      </c>
      <c r="G14" s="58">
        <v>3.036303562661459</v>
      </c>
      <c r="H14" s="59">
        <f t="shared" si="0"/>
        <v>-64.899368170762259</v>
      </c>
    </row>
    <row r="15" spans="1:9" s="2" customFormat="1" ht="21.95" customHeight="1" x14ac:dyDescent="0.2">
      <c r="A15" s="90"/>
      <c r="B15" s="91"/>
      <c r="C15" s="28" t="s">
        <v>76</v>
      </c>
      <c r="D15" s="57">
        <v>2123578.2000000002</v>
      </c>
      <c r="E15" s="58">
        <v>67.476588932537425</v>
      </c>
      <c r="F15" s="57">
        <v>982146</v>
      </c>
      <c r="G15" s="58">
        <v>67.157761722484111</v>
      </c>
      <c r="H15" s="59">
        <f t="shared" si="0"/>
        <v>-53.750419928025259</v>
      </c>
    </row>
    <row r="16" spans="1:9" s="2" customFormat="1" ht="21.95" customHeight="1" x14ac:dyDescent="0.2">
      <c r="A16" s="90"/>
      <c r="B16" s="91"/>
      <c r="C16" s="28" t="s">
        <v>77</v>
      </c>
      <c r="D16" s="57">
        <v>131690</v>
      </c>
      <c r="E16" s="58">
        <v>4.1844430294706605</v>
      </c>
      <c r="F16" s="57">
        <v>68524</v>
      </c>
      <c r="G16" s="58">
        <v>4.6855747152373493</v>
      </c>
      <c r="H16" s="59">
        <f t="shared" si="0"/>
        <v>-47.965676968638469</v>
      </c>
    </row>
    <row r="17" spans="1:15" ht="21.95" customHeight="1" x14ac:dyDescent="0.2">
      <c r="A17" s="94" t="s">
        <v>2</v>
      </c>
      <c r="B17" s="108" t="s">
        <v>164</v>
      </c>
      <c r="C17" s="28" t="s">
        <v>73</v>
      </c>
      <c r="D17" s="50">
        <v>34589.1</v>
      </c>
      <c r="E17" s="68">
        <v>100</v>
      </c>
      <c r="F17" s="50">
        <v>29358.3</v>
      </c>
      <c r="G17" s="68">
        <v>100</v>
      </c>
      <c r="H17" s="59">
        <f t="shared" si="0"/>
        <v>-15.122683157410847</v>
      </c>
    </row>
    <row r="18" spans="1:15" ht="31.5" customHeight="1" x14ac:dyDescent="0.2">
      <c r="A18" s="94"/>
      <c r="B18" s="108"/>
      <c r="C18" s="28" t="s">
        <v>74</v>
      </c>
      <c r="D18" s="60">
        <v>12818</v>
      </c>
      <c r="E18" s="68">
        <v>37.057917089487731</v>
      </c>
      <c r="F18" s="60">
        <v>7587.28</v>
      </c>
      <c r="G18" s="68">
        <v>25.843730733727771</v>
      </c>
      <c r="H18" s="59">
        <f t="shared" si="0"/>
        <v>-40.807614292401318</v>
      </c>
    </row>
    <row r="19" spans="1:15" ht="21.95" customHeight="1" x14ac:dyDescent="0.2">
      <c r="A19" s="94"/>
      <c r="B19" s="108"/>
      <c r="C19" s="28" t="s">
        <v>75</v>
      </c>
      <c r="D19" s="60">
        <v>1552.4</v>
      </c>
      <c r="E19" s="68">
        <v>4.4881190895397687</v>
      </c>
      <c r="F19" s="60">
        <v>1552.4</v>
      </c>
      <c r="G19" s="68">
        <v>5.2877721121454586</v>
      </c>
      <c r="H19" s="59">
        <f t="shared" si="0"/>
        <v>0</v>
      </c>
    </row>
    <row r="20" spans="1:15" ht="21.95" customHeight="1" x14ac:dyDescent="0.2">
      <c r="A20" s="94"/>
      <c r="B20" s="108"/>
      <c r="C20" s="28" t="s">
        <v>76</v>
      </c>
      <c r="D20" s="60">
        <v>20218.7</v>
      </c>
      <c r="E20" s="68">
        <v>58.453963820972511</v>
      </c>
      <c r="F20" s="60">
        <v>20218.62</v>
      </c>
      <c r="G20" s="68">
        <v>68.868497154126771</v>
      </c>
      <c r="H20" s="59">
        <f t="shared" si="0"/>
        <v>-3.9567331234025005E-4</v>
      </c>
    </row>
    <row r="21" spans="1:15" ht="21.95" customHeight="1" x14ac:dyDescent="0.2">
      <c r="A21" s="94"/>
      <c r="B21" s="108"/>
      <c r="C21" s="28" t="s">
        <v>77</v>
      </c>
      <c r="D21" s="60">
        <v>0</v>
      </c>
      <c r="E21" s="68">
        <v>0</v>
      </c>
      <c r="F21" s="60">
        <v>0</v>
      </c>
      <c r="G21" s="68">
        <v>0</v>
      </c>
      <c r="H21" s="52" t="s">
        <v>24</v>
      </c>
    </row>
    <row r="22" spans="1:15" ht="21.95" customHeight="1" x14ac:dyDescent="0.2">
      <c r="A22" s="94" t="s">
        <v>29</v>
      </c>
      <c r="B22" s="108" t="s">
        <v>163</v>
      </c>
      <c r="C22" s="61" t="s">
        <v>73</v>
      </c>
      <c r="D22" s="50">
        <v>839047.59999999986</v>
      </c>
      <c r="E22" s="64">
        <v>100.00000000000001</v>
      </c>
      <c r="F22" s="50">
        <v>497881.30000000005</v>
      </c>
      <c r="G22" s="64">
        <v>100.00000000000001</v>
      </c>
      <c r="H22" s="59">
        <f t="shared" si="0"/>
        <v>-40.661137699458273</v>
      </c>
      <c r="J22" s="12"/>
    </row>
    <row r="23" spans="1:15" ht="30" customHeight="1" x14ac:dyDescent="0.2">
      <c r="A23" s="94"/>
      <c r="B23" s="108"/>
      <c r="C23" s="61" t="s">
        <v>74</v>
      </c>
      <c r="D23" s="50">
        <v>694481.7</v>
      </c>
      <c r="E23" s="64">
        <v>82.770238541889654</v>
      </c>
      <c r="F23" s="50">
        <v>432336.00000000006</v>
      </c>
      <c r="G23" s="64">
        <v>86.835155287013194</v>
      </c>
      <c r="H23" s="59">
        <f t="shared" si="0"/>
        <v>-37.746955751317849</v>
      </c>
      <c r="I23" s="12"/>
    </row>
    <row r="24" spans="1:15" ht="21.95" customHeight="1" x14ac:dyDescent="0.2">
      <c r="A24" s="94"/>
      <c r="B24" s="108"/>
      <c r="C24" s="61" t="s">
        <v>75</v>
      </c>
      <c r="D24" s="50">
        <v>2126.6999999999998</v>
      </c>
      <c r="E24" s="64">
        <v>0.25346595354065732</v>
      </c>
      <c r="F24" s="50">
        <v>2126.6999999999998</v>
      </c>
      <c r="G24" s="64">
        <v>0.42715000543302184</v>
      </c>
      <c r="H24" s="59">
        <f t="shared" si="0"/>
        <v>0</v>
      </c>
    </row>
    <row r="25" spans="1:15" ht="21.95" customHeight="1" x14ac:dyDescent="0.2">
      <c r="A25" s="94"/>
      <c r="B25" s="108"/>
      <c r="C25" s="61" t="s">
        <v>76</v>
      </c>
      <c r="D25" s="50">
        <v>119960.20000000001</v>
      </c>
      <c r="E25" s="64">
        <v>14.29718647666712</v>
      </c>
      <c r="F25" s="50">
        <v>56238.80000000001</v>
      </c>
      <c r="G25" s="64">
        <v>11.295624077465854</v>
      </c>
      <c r="H25" s="59">
        <f t="shared" si="0"/>
        <v>-53.118784396824942</v>
      </c>
    </row>
    <row r="26" spans="1:15" ht="21.95" customHeight="1" x14ac:dyDescent="0.2">
      <c r="A26" s="94"/>
      <c r="B26" s="108"/>
      <c r="C26" s="61" t="s">
        <v>77</v>
      </c>
      <c r="D26" s="50">
        <v>22479</v>
      </c>
      <c r="E26" s="64">
        <v>2.6791090279025891</v>
      </c>
      <c r="F26" s="50">
        <v>7179.7999999999993</v>
      </c>
      <c r="G26" s="64">
        <v>1.4420706300879345</v>
      </c>
      <c r="H26" s="59">
        <f t="shared" si="0"/>
        <v>-68.059967080386144</v>
      </c>
    </row>
    <row r="27" spans="1:15" ht="21.95" customHeight="1" x14ac:dyDescent="0.2">
      <c r="A27" s="97" t="s">
        <v>80</v>
      </c>
      <c r="B27" s="98" t="s">
        <v>162</v>
      </c>
      <c r="C27" s="61" t="s">
        <v>73</v>
      </c>
      <c r="D27" s="50">
        <v>787975.79999999993</v>
      </c>
      <c r="E27" s="64">
        <v>100.00000000000001</v>
      </c>
      <c r="F27" s="50">
        <v>334659.77</v>
      </c>
      <c r="G27" s="64">
        <v>100.00000000000001</v>
      </c>
      <c r="H27" s="59">
        <f t="shared" si="0"/>
        <v>-57.529181733753745</v>
      </c>
      <c r="I27" s="12"/>
      <c r="K27" s="6"/>
      <c r="L27" s="10"/>
      <c r="M27" s="6"/>
      <c r="N27" s="6"/>
    </row>
    <row r="28" spans="1:15" ht="30" customHeight="1" x14ac:dyDescent="0.2">
      <c r="A28" s="97"/>
      <c r="B28" s="98"/>
      <c r="C28" s="61" t="s">
        <v>74</v>
      </c>
      <c r="D28" s="50">
        <v>39577</v>
      </c>
      <c r="E28" s="64">
        <v>5.0226161767912174</v>
      </c>
      <c r="F28" s="50">
        <v>17365.8</v>
      </c>
      <c r="G28" s="64">
        <v>5.1890909982995561</v>
      </c>
      <c r="H28" s="59">
        <f t="shared" si="0"/>
        <v>-56.121484700710013</v>
      </c>
      <c r="K28" s="6"/>
      <c r="L28" s="10"/>
      <c r="M28" s="6"/>
      <c r="N28" s="6"/>
    </row>
    <row r="29" spans="1:15" ht="21.95" customHeight="1" x14ac:dyDescent="0.2">
      <c r="A29" s="97"/>
      <c r="B29" s="98"/>
      <c r="C29" s="61" t="s">
        <v>75</v>
      </c>
      <c r="D29" s="50">
        <v>146880.5</v>
      </c>
      <c r="E29" s="64">
        <v>18.640229814164343</v>
      </c>
      <c r="F29" s="50">
        <v>77555.039999999994</v>
      </c>
      <c r="G29" s="64">
        <v>23.174294298953228</v>
      </c>
      <c r="H29" s="59">
        <f t="shared" si="0"/>
        <v>-47.198545756584444</v>
      </c>
      <c r="K29" s="6"/>
      <c r="L29" s="10"/>
      <c r="M29" s="6"/>
      <c r="N29" s="6"/>
    </row>
    <row r="30" spans="1:15" ht="21.95" customHeight="1" x14ac:dyDescent="0.2">
      <c r="A30" s="97"/>
      <c r="B30" s="98"/>
      <c r="C30" s="61" t="s">
        <v>76</v>
      </c>
      <c r="D30" s="50">
        <v>593808.29999999993</v>
      </c>
      <c r="E30" s="64">
        <v>75.358697564062254</v>
      </c>
      <c r="F30" s="50">
        <v>235278.94000000003</v>
      </c>
      <c r="G30" s="64">
        <v>70.303920904505503</v>
      </c>
      <c r="H30" s="59">
        <f t="shared" si="0"/>
        <v>-60.377963730045529</v>
      </c>
      <c r="K30" s="6"/>
      <c r="L30" s="10"/>
      <c r="M30" s="6"/>
      <c r="N30" s="6"/>
      <c r="O30" s="6"/>
    </row>
    <row r="31" spans="1:15" ht="21.95" customHeight="1" x14ac:dyDescent="0.2">
      <c r="A31" s="97"/>
      <c r="B31" s="98"/>
      <c r="C31" s="61" t="s">
        <v>77</v>
      </c>
      <c r="D31" s="50">
        <v>7710</v>
      </c>
      <c r="E31" s="64">
        <v>0.97845644498219375</v>
      </c>
      <c r="F31" s="50">
        <v>4459.99</v>
      </c>
      <c r="G31" s="64">
        <v>1.3326937982417186</v>
      </c>
      <c r="H31" s="59">
        <f t="shared" si="0"/>
        <v>-42.153177691309992</v>
      </c>
      <c r="K31" s="6"/>
      <c r="L31" s="10"/>
      <c r="M31" s="10"/>
      <c r="N31" s="6"/>
      <c r="O31" s="6"/>
    </row>
    <row r="32" spans="1:15" ht="21.95" customHeight="1" x14ac:dyDescent="0.2">
      <c r="A32" s="94" t="s">
        <v>36</v>
      </c>
      <c r="B32" s="108" t="s">
        <v>125</v>
      </c>
      <c r="C32" s="61" t="s">
        <v>73</v>
      </c>
      <c r="D32" s="50">
        <v>273692.20000000007</v>
      </c>
      <c r="E32" s="64">
        <v>99.999999999999986</v>
      </c>
      <c r="F32" s="50">
        <v>131745.4</v>
      </c>
      <c r="G32" s="64">
        <v>100.00000000000003</v>
      </c>
      <c r="H32" s="59">
        <f t="shared" si="0"/>
        <v>-51.863662903071422</v>
      </c>
    </row>
    <row r="33" spans="1:8" ht="34.5" customHeight="1" x14ac:dyDescent="0.2">
      <c r="A33" s="94"/>
      <c r="B33" s="108"/>
      <c r="C33" s="61" t="s">
        <v>74</v>
      </c>
      <c r="D33" s="50">
        <v>199097.90000000002</v>
      </c>
      <c r="E33" s="64">
        <v>72.745186015531303</v>
      </c>
      <c r="F33" s="50">
        <v>110319</v>
      </c>
      <c r="G33" s="64">
        <v>83.736509965433342</v>
      </c>
      <c r="H33" s="59">
        <f t="shared" si="0"/>
        <v>-44.590575792110322</v>
      </c>
    </row>
    <row r="34" spans="1:8" ht="21.95" customHeight="1" x14ac:dyDescent="0.2">
      <c r="A34" s="94"/>
      <c r="B34" s="108"/>
      <c r="C34" s="61" t="s">
        <v>75</v>
      </c>
      <c r="D34" s="50">
        <v>10826.7</v>
      </c>
      <c r="E34" s="64">
        <v>3.9557941366250104</v>
      </c>
      <c r="F34" s="50">
        <v>7292.5</v>
      </c>
      <c r="G34" s="64">
        <v>5.5352976270898271</v>
      </c>
      <c r="H34" s="59">
        <f t="shared" si="0"/>
        <v>-32.643372403410098</v>
      </c>
    </row>
    <row r="35" spans="1:8" ht="21.95" customHeight="1" x14ac:dyDescent="0.2">
      <c r="A35" s="94"/>
      <c r="B35" s="108"/>
      <c r="C35" s="61" t="s">
        <v>76</v>
      </c>
      <c r="D35" s="50">
        <v>46117.600000000006</v>
      </c>
      <c r="E35" s="64">
        <v>16.850169643124644</v>
      </c>
      <c r="F35" s="50">
        <v>444.5</v>
      </c>
      <c r="G35" s="64">
        <v>0.33739318412635283</v>
      </c>
      <c r="H35" s="59">
        <f t="shared" si="0"/>
        <v>-99.036159730775239</v>
      </c>
    </row>
    <row r="36" spans="1:8" ht="21.95" customHeight="1" x14ac:dyDescent="0.2">
      <c r="A36" s="94"/>
      <c r="B36" s="108"/>
      <c r="C36" s="61" t="s">
        <v>77</v>
      </c>
      <c r="D36" s="50">
        <v>17650</v>
      </c>
      <c r="E36" s="64">
        <v>6.4488502047190224</v>
      </c>
      <c r="F36" s="50">
        <v>13689.4</v>
      </c>
      <c r="G36" s="64">
        <v>10.390799223350493</v>
      </c>
      <c r="H36" s="59">
        <f t="shared" si="0"/>
        <v>-22.439660056657232</v>
      </c>
    </row>
    <row r="37" spans="1:8" ht="21.95" customHeight="1" x14ac:dyDescent="0.2">
      <c r="A37" s="99" t="s">
        <v>39</v>
      </c>
      <c r="B37" s="99" t="s">
        <v>126</v>
      </c>
      <c r="C37" s="61" t="s">
        <v>73</v>
      </c>
      <c r="D37" s="50">
        <f>D38+D41</f>
        <v>31054</v>
      </c>
      <c r="E37" s="64">
        <f>E38+E41</f>
        <v>100</v>
      </c>
      <c r="F37" s="50">
        <f>F38+F41</f>
        <v>14764.300000000001</v>
      </c>
      <c r="G37" s="64">
        <f>G38+G41</f>
        <v>100</v>
      </c>
      <c r="H37" s="59">
        <f t="shared" si="0"/>
        <v>-52.456044309911768</v>
      </c>
    </row>
    <row r="38" spans="1:8" ht="36" customHeight="1" x14ac:dyDescent="0.2">
      <c r="A38" s="100"/>
      <c r="B38" s="100"/>
      <c r="C38" s="61" t="s">
        <v>74</v>
      </c>
      <c r="D38" s="50">
        <v>25164</v>
      </c>
      <c r="E38" s="64">
        <v>81</v>
      </c>
      <c r="F38" s="50">
        <v>13507.6</v>
      </c>
      <c r="G38" s="64">
        <f>F38/F37*100</f>
        <v>91.48825206748711</v>
      </c>
      <c r="H38" s="59">
        <f t="shared" si="0"/>
        <v>-46.321729454776658</v>
      </c>
    </row>
    <row r="39" spans="1:8" ht="35.25" customHeight="1" x14ac:dyDescent="0.2">
      <c r="A39" s="100"/>
      <c r="B39" s="100"/>
      <c r="C39" s="61" t="s">
        <v>75</v>
      </c>
      <c r="D39" s="50">
        <v>0</v>
      </c>
      <c r="E39" s="64">
        <v>0</v>
      </c>
      <c r="F39" s="50">
        <v>0</v>
      </c>
      <c r="G39" s="64">
        <v>0</v>
      </c>
      <c r="H39" s="52" t="s">
        <v>24</v>
      </c>
    </row>
    <row r="40" spans="1:8" ht="30" customHeight="1" x14ac:dyDescent="0.2">
      <c r="A40" s="100"/>
      <c r="B40" s="100"/>
      <c r="C40" s="61" t="s">
        <v>76</v>
      </c>
      <c r="D40" s="50">
        <v>0</v>
      </c>
      <c r="E40" s="64">
        <v>0</v>
      </c>
      <c r="F40" s="50">
        <v>0</v>
      </c>
      <c r="G40" s="64">
        <v>0</v>
      </c>
      <c r="H40" s="52" t="s">
        <v>24</v>
      </c>
    </row>
    <row r="41" spans="1:8" ht="32.25" customHeight="1" x14ac:dyDescent="0.2">
      <c r="A41" s="101"/>
      <c r="B41" s="101"/>
      <c r="C41" s="61" t="s">
        <v>77</v>
      </c>
      <c r="D41" s="50">
        <v>5890</v>
      </c>
      <c r="E41" s="64">
        <v>19</v>
      </c>
      <c r="F41" s="50">
        <v>1256.7</v>
      </c>
      <c r="G41" s="64">
        <f>F41/F37*100</f>
        <v>8.5117479325128844</v>
      </c>
      <c r="H41" s="59">
        <f t="shared" ref="H41:H43" si="1">F41/D41*100-100</f>
        <v>-78.663837011884553</v>
      </c>
    </row>
    <row r="42" spans="1:8" s="13" customFormat="1" ht="21.95" customHeight="1" x14ac:dyDescent="0.2">
      <c r="A42" s="94" t="s">
        <v>41</v>
      </c>
      <c r="B42" s="108" t="s">
        <v>161</v>
      </c>
      <c r="C42" s="61" t="s">
        <v>73</v>
      </c>
      <c r="D42" s="50">
        <v>126</v>
      </c>
      <c r="E42" s="64">
        <v>100</v>
      </c>
      <c r="F42" s="50">
        <v>55.12</v>
      </c>
      <c r="G42" s="64">
        <v>100</v>
      </c>
      <c r="H42" s="59">
        <f t="shared" si="1"/>
        <v>-56.253968253968253</v>
      </c>
    </row>
    <row r="43" spans="1:8" s="13" customFormat="1" ht="32.25" customHeight="1" x14ac:dyDescent="0.2">
      <c r="A43" s="94"/>
      <c r="B43" s="108"/>
      <c r="C43" s="61" t="s">
        <v>74</v>
      </c>
      <c r="D43" s="50">
        <v>126</v>
      </c>
      <c r="E43" s="64">
        <v>100</v>
      </c>
      <c r="F43" s="50">
        <v>55.12</v>
      </c>
      <c r="G43" s="64">
        <v>100</v>
      </c>
      <c r="H43" s="59">
        <f t="shared" si="1"/>
        <v>-56.253968253968253</v>
      </c>
    </row>
    <row r="44" spans="1:8" s="13" customFormat="1" ht="21.95" customHeight="1" x14ac:dyDescent="0.2">
      <c r="A44" s="94"/>
      <c r="B44" s="108"/>
      <c r="C44" s="61" t="s">
        <v>75</v>
      </c>
      <c r="D44" s="50">
        <v>0</v>
      </c>
      <c r="E44" s="64">
        <v>0</v>
      </c>
      <c r="F44" s="50">
        <v>0</v>
      </c>
      <c r="G44" s="64">
        <v>0</v>
      </c>
      <c r="H44" s="52" t="s">
        <v>24</v>
      </c>
    </row>
    <row r="45" spans="1:8" s="13" customFormat="1" ht="21.95" customHeight="1" x14ac:dyDescent="0.2">
      <c r="A45" s="94"/>
      <c r="B45" s="108"/>
      <c r="C45" s="61" t="s">
        <v>76</v>
      </c>
      <c r="D45" s="50">
        <v>0</v>
      </c>
      <c r="E45" s="64">
        <v>0</v>
      </c>
      <c r="F45" s="50">
        <v>0</v>
      </c>
      <c r="G45" s="64">
        <v>0</v>
      </c>
      <c r="H45" s="52" t="s">
        <v>24</v>
      </c>
    </row>
    <row r="46" spans="1:8" s="13" customFormat="1" ht="21.95" customHeight="1" x14ac:dyDescent="0.2">
      <c r="A46" s="94"/>
      <c r="B46" s="108"/>
      <c r="C46" s="61" t="s">
        <v>77</v>
      </c>
      <c r="D46" s="50">
        <v>0</v>
      </c>
      <c r="E46" s="64">
        <v>0</v>
      </c>
      <c r="F46" s="50">
        <v>0</v>
      </c>
      <c r="G46" s="64">
        <v>0</v>
      </c>
      <c r="H46" s="52" t="s">
        <v>24</v>
      </c>
    </row>
    <row r="47" spans="1:8" s="14" customFormat="1" ht="21.95" hidden="1" customHeight="1" x14ac:dyDescent="0.2">
      <c r="A47" s="93" t="s">
        <v>45</v>
      </c>
      <c r="B47" s="109" t="s">
        <v>127</v>
      </c>
      <c r="C47" s="47" t="s">
        <v>73</v>
      </c>
      <c r="D47" s="25">
        <f>D48+D49+D50+D51</f>
        <v>0</v>
      </c>
      <c r="E47" s="69" t="e">
        <f>D47/D47*100</f>
        <v>#DIV/0!</v>
      </c>
      <c r="F47" s="25">
        <f>F48+F49+F50+F51</f>
        <v>0</v>
      </c>
      <c r="G47" s="69" t="e">
        <f>F47/F47*100</f>
        <v>#DIV/0!</v>
      </c>
      <c r="H47" s="3" t="e">
        <f>F47/D47*100-100</f>
        <v>#DIV/0!</v>
      </c>
    </row>
    <row r="48" spans="1:8" s="14" customFormat="1" ht="51" hidden="1" customHeight="1" x14ac:dyDescent="0.2">
      <c r="A48" s="93"/>
      <c r="B48" s="109"/>
      <c r="C48" s="47" t="s">
        <v>74</v>
      </c>
      <c r="D48" s="25"/>
      <c r="E48" s="69">
        <v>4.2501195346119101</v>
      </c>
      <c r="F48" s="25"/>
      <c r="G48" s="69">
        <v>4.2509326380988064</v>
      </c>
      <c r="H48" s="3">
        <v>-5.2968749999990905E-3</v>
      </c>
    </row>
    <row r="49" spans="1:8" s="14" customFormat="1" ht="39.75" hidden="1" customHeight="1" x14ac:dyDescent="0.2">
      <c r="A49" s="93"/>
      <c r="B49" s="109"/>
      <c r="C49" s="47" t="s">
        <v>75</v>
      </c>
      <c r="D49" s="25"/>
      <c r="E49" s="69" t="e">
        <f>D49/D47*100</f>
        <v>#DIV/0!</v>
      </c>
      <c r="F49" s="25"/>
      <c r="G49" s="69" t="e">
        <f>F49/F47*100</f>
        <v>#DIV/0!</v>
      </c>
      <c r="H49" s="3" t="e">
        <f>F49/D49*100-100</f>
        <v>#DIV/0!</v>
      </c>
    </row>
    <row r="50" spans="1:8" s="14" customFormat="1" ht="47.25" hidden="1" customHeight="1" x14ac:dyDescent="0.2">
      <c r="A50" s="93"/>
      <c r="B50" s="109"/>
      <c r="C50" s="47" t="s">
        <v>76</v>
      </c>
      <c r="D50" s="25"/>
      <c r="E50" s="69" t="e">
        <f>D50/D47*100</f>
        <v>#DIV/0!</v>
      </c>
      <c r="F50" s="25"/>
      <c r="G50" s="69" t="e">
        <f>F50/F47*100</f>
        <v>#DIV/0!</v>
      </c>
      <c r="H50" s="3" t="e">
        <f>F50/D50*100-100</f>
        <v>#DIV/0!</v>
      </c>
    </row>
    <row r="51" spans="1:8" s="14" customFormat="1" ht="79.5" hidden="1" customHeight="1" x14ac:dyDescent="0.2">
      <c r="A51" s="93"/>
      <c r="B51" s="109"/>
      <c r="C51" s="47" t="s">
        <v>77</v>
      </c>
      <c r="D51" s="25"/>
      <c r="E51" s="69" t="e">
        <f>D51/D47*100</f>
        <v>#DIV/0!</v>
      </c>
      <c r="F51" s="25"/>
      <c r="G51" s="69" t="e">
        <f>F51/F47*100</f>
        <v>#DIV/0!</v>
      </c>
      <c r="H51" s="3">
        <v>0</v>
      </c>
    </row>
    <row r="52" spans="1:8" ht="21.95" customHeight="1" x14ac:dyDescent="0.2">
      <c r="A52" s="94" t="s">
        <v>46</v>
      </c>
      <c r="B52" s="108" t="s">
        <v>111</v>
      </c>
      <c r="C52" s="61" t="s">
        <v>73</v>
      </c>
      <c r="D52" s="50">
        <v>785611.60000000009</v>
      </c>
      <c r="E52" s="64">
        <v>100</v>
      </c>
      <c r="F52" s="50">
        <v>277693.89999999997</v>
      </c>
      <c r="G52" s="64">
        <v>100</v>
      </c>
      <c r="H52" s="59">
        <f t="shared" ref="H52:H73" si="2">F52/D52*100-100</f>
        <v>-64.65252040575777</v>
      </c>
    </row>
    <row r="53" spans="1:8" ht="33.75" customHeight="1" x14ac:dyDescent="0.2">
      <c r="A53" s="94"/>
      <c r="B53" s="108"/>
      <c r="C53" s="61" t="s">
        <v>74</v>
      </c>
      <c r="D53" s="50">
        <v>439280.4</v>
      </c>
      <c r="E53" s="64">
        <v>55.915722222024215</v>
      </c>
      <c r="F53" s="50">
        <v>164364.79999999999</v>
      </c>
      <c r="G53" s="64">
        <v>59.189200771064833</v>
      </c>
      <c r="H53" s="59">
        <f t="shared" si="2"/>
        <v>-62.583170111846556</v>
      </c>
    </row>
    <row r="54" spans="1:8" ht="21.95" customHeight="1" x14ac:dyDescent="0.2">
      <c r="A54" s="94"/>
      <c r="B54" s="108"/>
      <c r="C54" s="61" t="s">
        <v>75</v>
      </c>
      <c r="D54" s="50">
        <v>1008</v>
      </c>
      <c r="E54" s="64">
        <v>0.12830767773795601</v>
      </c>
      <c r="F54" s="50">
        <v>588.9</v>
      </c>
      <c r="G54" s="64">
        <v>0.21206803606416993</v>
      </c>
      <c r="H54" s="59">
        <f t="shared" si="2"/>
        <v>-41.577380952380963</v>
      </c>
    </row>
    <row r="55" spans="1:8" ht="21.95" customHeight="1" x14ac:dyDescent="0.2">
      <c r="A55" s="94"/>
      <c r="B55" s="108"/>
      <c r="C55" s="61" t="s">
        <v>76</v>
      </c>
      <c r="D55" s="50">
        <v>239773.2</v>
      </c>
      <c r="E55" s="64">
        <v>30.520577852974672</v>
      </c>
      <c r="F55" s="50">
        <v>37213.799999999996</v>
      </c>
      <c r="G55" s="64">
        <v>13.401014570359665</v>
      </c>
      <c r="H55" s="59">
        <f t="shared" si="2"/>
        <v>-84.479583206129803</v>
      </c>
    </row>
    <row r="56" spans="1:8" ht="21.95" customHeight="1" x14ac:dyDescent="0.2">
      <c r="A56" s="94"/>
      <c r="B56" s="108"/>
      <c r="C56" s="61" t="s">
        <v>77</v>
      </c>
      <c r="D56" s="50">
        <v>105550</v>
      </c>
      <c r="E56" s="64">
        <v>13.435392247263151</v>
      </c>
      <c r="F56" s="50">
        <v>75526.399999999994</v>
      </c>
      <c r="G56" s="64">
        <v>27.197716622511336</v>
      </c>
      <c r="H56" s="59">
        <f t="shared" si="2"/>
        <v>-28.444907626717196</v>
      </c>
    </row>
    <row r="57" spans="1:8" s="14" customFormat="1" ht="21.95" customHeight="1" x14ac:dyDescent="0.2">
      <c r="A57" s="85" t="s">
        <v>55</v>
      </c>
      <c r="B57" s="88" t="s">
        <v>160</v>
      </c>
      <c r="C57" s="56" t="s">
        <v>73</v>
      </c>
      <c r="D57" s="50">
        <v>465805.7</v>
      </c>
      <c r="E57" s="58">
        <f>E58+E59+E60+E61</f>
        <v>100</v>
      </c>
      <c r="F57" s="50">
        <v>272980.31900000002</v>
      </c>
      <c r="G57" s="58">
        <f>G58+G59+G60+G61</f>
        <v>99.999999999999972</v>
      </c>
      <c r="H57" s="59">
        <f t="shared" si="2"/>
        <v>-41.396097342733242</v>
      </c>
    </row>
    <row r="58" spans="1:8" s="14" customFormat="1" ht="31.5" customHeight="1" x14ac:dyDescent="0.2">
      <c r="A58" s="85"/>
      <c r="B58" s="88"/>
      <c r="C58" s="56" t="s">
        <v>74</v>
      </c>
      <c r="D58" s="50">
        <v>211255.5</v>
      </c>
      <c r="E58" s="58">
        <f>D58/D57*100</f>
        <v>45.352708221475176</v>
      </c>
      <c r="F58" s="50">
        <v>77985.972999999998</v>
      </c>
      <c r="G58" s="58">
        <f>F58/F57*100</f>
        <v>28.568350013540716</v>
      </c>
      <c r="H58" s="59">
        <f t="shared" si="2"/>
        <v>-63.084524189902744</v>
      </c>
    </row>
    <row r="59" spans="1:8" s="14" customFormat="1" ht="21.95" customHeight="1" x14ac:dyDescent="0.2">
      <c r="A59" s="85"/>
      <c r="B59" s="88"/>
      <c r="C59" s="56" t="s">
        <v>75</v>
      </c>
      <c r="D59" s="50">
        <v>0</v>
      </c>
      <c r="E59" s="58">
        <v>0</v>
      </c>
      <c r="F59" s="50">
        <v>0</v>
      </c>
      <c r="G59" s="58">
        <v>0</v>
      </c>
      <c r="H59" s="52" t="s">
        <v>24</v>
      </c>
    </row>
    <row r="60" spans="1:8" s="14" customFormat="1" ht="21.95" customHeight="1" x14ac:dyDescent="0.2">
      <c r="A60" s="85"/>
      <c r="B60" s="88"/>
      <c r="C60" s="56" t="s">
        <v>76</v>
      </c>
      <c r="D60" s="50">
        <v>229850.2</v>
      </c>
      <c r="E60" s="58">
        <f>D60/D57*100</f>
        <v>49.344651643378349</v>
      </c>
      <c r="F60" s="50">
        <v>194994.34599999999</v>
      </c>
      <c r="G60" s="58">
        <f>F60/F57*100</f>
        <v>71.431649986459263</v>
      </c>
      <c r="H60" s="59">
        <f t="shared" si="2"/>
        <v>-15.164595897675966</v>
      </c>
    </row>
    <row r="61" spans="1:8" s="14" customFormat="1" ht="21.95" customHeight="1" x14ac:dyDescent="0.2">
      <c r="A61" s="85"/>
      <c r="B61" s="88"/>
      <c r="C61" s="56" t="s">
        <v>77</v>
      </c>
      <c r="D61" s="50">
        <v>24700</v>
      </c>
      <c r="E61" s="64">
        <f>D61/D57*100</f>
        <v>5.3026401351464783</v>
      </c>
      <c r="F61" s="50">
        <v>0</v>
      </c>
      <c r="G61" s="64">
        <f>F61/F57*100</f>
        <v>0</v>
      </c>
      <c r="H61" s="59">
        <f t="shared" si="2"/>
        <v>-100</v>
      </c>
    </row>
    <row r="62" spans="1:8" s="13" customFormat="1" ht="21.95" hidden="1" customHeight="1" outlineLevel="1" x14ac:dyDescent="0.2">
      <c r="A62" s="85" t="s">
        <v>92</v>
      </c>
      <c r="B62" s="88" t="s">
        <v>114</v>
      </c>
      <c r="C62" s="56" t="s">
        <v>73</v>
      </c>
      <c r="D62" s="65">
        <v>0</v>
      </c>
      <c r="E62" s="70">
        <v>0</v>
      </c>
      <c r="F62" s="65">
        <v>0</v>
      </c>
      <c r="G62" s="70">
        <v>0</v>
      </c>
      <c r="H62" s="59" t="e">
        <f t="shared" si="2"/>
        <v>#DIV/0!</v>
      </c>
    </row>
    <row r="63" spans="1:8" s="13" customFormat="1" ht="21.95" hidden="1" customHeight="1" outlineLevel="1" x14ac:dyDescent="0.2">
      <c r="A63" s="85"/>
      <c r="B63" s="88"/>
      <c r="C63" s="56" t="s">
        <v>74</v>
      </c>
      <c r="D63" s="65">
        <v>0</v>
      </c>
      <c r="E63" s="70">
        <v>0</v>
      </c>
      <c r="F63" s="65">
        <v>0</v>
      </c>
      <c r="G63" s="70">
        <v>0</v>
      </c>
      <c r="H63" s="59" t="e">
        <f t="shared" si="2"/>
        <v>#DIV/0!</v>
      </c>
    </row>
    <row r="64" spans="1:8" s="13" customFormat="1" ht="21.95" hidden="1" customHeight="1" outlineLevel="1" x14ac:dyDescent="0.2">
      <c r="A64" s="85"/>
      <c r="B64" s="88"/>
      <c r="C64" s="56" t="s">
        <v>75</v>
      </c>
      <c r="D64" s="65">
        <v>0</v>
      </c>
      <c r="E64" s="70">
        <v>0</v>
      </c>
      <c r="F64" s="65">
        <v>0</v>
      </c>
      <c r="G64" s="70">
        <v>0</v>
      </c>
      <c r="H64" s="59" t="e">
        <f t="shared" si="2"/>
        <v>#DIV/0!</v>
      </c>
    </row>
    <row r="65" spans="1:8" s="13" customFormat="1" ht="21.95" hidden="1" customHeight="1" outlineLevel="1" x14ac:dyDescent="0.2">
      <c r="A65" s="85"/>
      <c r="B65" s="88"/>
      <c r="C65" s="56" t="s">
        <v>76</v>
      </c>
      <c r="D65" s="65">
        <v>0</v>
      </c>
      <c r="E65" s="70">
        <v>0</v>
      </c>
      <c r="F65" s="65">
        <v>0</v>
      </c>
      <c r="G65" s="70">
        <v>0</v>
      </c>
      <c r="H65" s="59" t="e">
        <f t="shared" si="2"/>
        <v>#DIV/0!</v>
      </c>
    </row>
    <row r="66" spans="1:8" s="13" customFormat="1" ht="21.95" hidden="1" customHeight="1" outlineLevel="1" x14ac:dyDescent="0.2">
      <c r="A66" s="85"/>
      <c r="B66" s="88"/>
      <c r="C66" s="56" t="s">
        <v>77</v>
      </c>
      <c r="D66" s="65">
        <v>0</v>
      </c>
      <c r="E66" s="70">
        <v>0</v>
      </c>
      <c r="F66" s="65">
        <v>0</v>
      </c>
      <c r="G66" s="70">
        <v>0</v>
      </c>
      <c r="H66" s="59" t="e">
        <f t="shared" si="2"/>
        <v>#DIV/0!</v>
      </c>
    </row>
    <row r="67" spans="1:8" s="14" customFormat="1" ht="21.95" hidden="1" customHeight="1" outlineLevel="1" x14ac:dyDescent="0.2">
      <c r="A67" s="109" t="s">
        <v>59</v>
      </c>
      <c r="B67" s="123" t="s">
        <v>78</v>
      </c>
      <c r="C67" s="37" t="s">
        <v>73</v>
      </c>
      <c r="D67" s="65">
        <v>0</v>
      </c>
      <c r="E67" s="69">
        <v>0</v>
      </c>
      <c r="F67" s="25">
        <v>0</v>
      </c>
      <c r="G67" s="69">
        <v>0</v>
      </c>
      <c r="H67" s="59" t="e">
        <f t="shared" si="2"/>
        <v>#DIV/0!</v>
      </c>
    </row>
    <row r="68" spans="1:8" s="14" customFormat="1" ht="21.95" hidden="1" customHeight="1" outlineLevel="1" x14ac:dyDescent="0.2">
      <c r="A68" s="109"/>
      <c r="B68" s="123"/>
      <c r="C68" s="37" t="s">
        <v>74</v>
      </c>
      <c r="D68" s="65">
        <v>0</v>
      </c>
      <c r="E68" s="69">
        <v>0</v>
      </c>
      <c r="F68" s="25">
        <v>0</v>
      </c>
      <c r="G68" s="69">
        <v>0</v>
      </c>
      <c r="H68" s="59" t="e">
        <f t="shared" si="2"/>
        <v>#DIV/0!</v>
      </c>
    </row>
    <row r="69" spans="1:8" s="14" customFormat="1" ht="21.95" hidden="1" customHeight="1" outlineLevel="1" x14ac:dyDescent="0.2">
      <c r="A69" s="109"/>
      <c r="B69" s="123"/>
      <c r="C69" s="37" t="s">
        <v>75</v>
      </c>
      <c r="D69" s="65">
        <v>0</v>
      </c>
      <c r="E69" s="69">
        <v>0</v>
      </c>
      <c r="F69" s="25">
        <v>0</v>
      </c>
      <c r="G69" s="69">
        <v>0</v>
      </c>
      <c r="H69" s="59" t="e">
        <f t="shared" si="2"/>
        <v>#DIV/0!</v>
      </c>
    </row>
    <row r="70" spans="1:8" s="14" customFormat="1" ht="21.95" hidden="1" customHeight="1" outlineLevel="1" x14ac:dyDescent="0.2">
      <c r="A70" s="109"/>
      <c r="B70" s="123"/>
      <c r="C70" s="37" t="s">
        <v>76</v>
      </c>
      <c r="D70" s="65">
        <v>0</v>
      </c>
      <c r="E70" s="69">
        <v>0</v>
      </c>
      <c r="F70" s="25">
        <v>0</v>
      </c>
      <c r="G70" s="69">
        <v>0</v>
      </c>
      <c r="H70" s="59" t="e">
        <f t="shared" si="2"/>
        <v>#DIV/0!</v>
      </c>
    </row>
    <row r="71" spans="1:8" s="14" customFormat="1" ht="21.95" hidden="1" customHeight="1" outlineLevel="1" x14ac:dyDescent="0.2">
      <c r="A71" s="109"/>
      <c r="B71" s="123"/>
      <c r="C71" s="37" t="s">
        <v>77</v>
      </c>
      <c r="D71" s="65">
        <v>0</v>
      </c>
      <c r="E71" s="69">
        <v>0</v>
      </c>
      <c r="F71" s="25">
        <v>0</v>
      </c>
      <c r="G71" s="69">
        <v>0</v>
      </c>
      <c r="H71" s="59" t="e">
        <f t="shared" si="2"/>
        <v>#DIV/0!</v>
      </c>
    </row>
    <row r="72" spans="1:8" ht="21.95" customHeight="1" collapsed="1" x14ac:dyDescent="0.2">
      <c r="A72" s="124" t="s">
        <v>60</v>
      </c>
      <c r="B72" s="119" t="s">
        <v>117</v>
      </c>
      <c r="C72" s="66" t="s">
        <v>79</v>
      </c>
      <c r="D72" s="50">
        <v>15648.6</v>
      </c>
      <c r="E72" s="64">
        <v>100</v>
      </c>
      <c r="F72" s="50">
        <v>4048.23</v>
      </c>
      <c r="G72" s="64">
        <v>100</v>
      </c>
      <c r="H72" s="59">
        <f t="shared" si="2"/>
        <v>-74.130401441662514</v>
      </c>
    </row>
    <row r="73" spans="1:8" ht="30" customHeight="1" x14ac:dyDescent="0.2">
      <c r="A73" s="124"/>
      <c r="B73" s="108"/>
      <c r="C73" s="66" t="s">
        <v>74</v>
      </c>
      <c r="D73" s="50">
        <v>15648.6</v>
      </c>
      <c r="E73" s="64">
        <v>100</v>
      </c>
      <c r="F73" s="50">
        <v>4048.23</v>
      </c>
      <c r="G73" s="64">
        <v>100</v>
      </c>
      <c r="H73" s="59">
        <f t="shared" si="2"/>
        <v>-74.130401441662514</v>
      </c>
    </row>
    <row r="74" spans="1:8" ht="21.95" customHeight="1" x14ac:dyDescent="0.2">
      <c r="A74" s="124"/>
      <c r="B74" s="108"/>
      <c r="C74" s="66" t="s">
        <v>75</v>
      </c>
      <c r="D74" s="50">
        <v>0</v>
      </c>
      <c r="E74" s="64">
        <v>0</v>
      </c>
      <c r="F74" s="50">
        <v>0</v>
      </c>
      <c r="G74" s="64">
        <v>0</v>
      </c>
      <c r="H74" s="52" t="s">
        <v>24</v>
      </c>
    </row>
    <row r="75" spans="1:8" ht="21.95" customHeight="1" x14ac:dyDescent="0.2">
      <c r="A75" s="124"/>
      <c r="B75" s="108"/>
      <c r="C75" s="66" t="s">
        <v>76</v>
      </c>
      <c r="D75" s="50">
        <v>0</v>
      </c>
      <c r="E75" s="64">
        <v>0</v>
      </c>
      <c r="F75" s="50">
        <v>0</v>
      </c>
      <c r="G75" s="64">
        <v>0</v>
      </c>
      <c r="H75" s="52" t="s">
        <v>24</v>
      </c>
    </row>
    <row r="76" spans="1:8" ht="21.95" customHeight="1" x14ac:dyDescent="0.2">
      <c r="A76" s="124"/>
      <c r="B76" s="108"/>
      <c r="C76" s="66" t="s">
        <v>77</v>
      </c>
      <c r="D76" s="50">
        <v>0</v>
      </c>
      <c r="E76" s="64">
        <v>0</v>
      </c>
      <c r="F76" s="50">
        <v>0</v>
      </c>
      <c r="G76" s="64">
        <v>0</v>
      </c>
      <c r="H76" s="52" t="s">
        <v>24</v>
      </c>
    </row>
    <row r="77" spans="1:8" ht="21.95" customHeight="1" x14ac:dyDescent="0.2">
      <c r="A77" s="94" t="s">
        <v>61</v>
      </c>
      <c r="B77" s="108" t="s">
        <v>159</v>
      </c>
      <c r="C77" s="61" t="s">
        <v>73</v>
      </c>
      <c r="D77" s="50">
        <v>287447.90000000002</v>
      </c>
      <c r="E77" s="64">
        <v>99.999999999999986</v>
      </c>
      <c r="F77" s="50">
        <v>70627.899999999994</v>
      </c>
      <c r="G77" s="64">
        <v>100</v>
      </c>
      <c r="H77" s="59">
        <f t="shared" ref="H77:H80" si="3">F77/D77*100-100</f>
        <v>-75.429321278743032</v>
      </c>
    </row>
    <row r="78" spans="1:8" ht="35.25" customHeight="1" x14ac:dyDescent="0.2">
      <c r="A78" s="94"/>
      <c r="B78" s="108"/>
      <c r="C78" s="61" t="s">
        <v>74</v>
      </c>
      <c r="D78" s="50">
        <v>213339.4</v>
      </c>
      <c r="E78" s="64">
        <v>74.218458371064798</v>
      </c>
      <c r="F78" s="50">
        <v>69951.099999999991</v>
      </c>
      <c r="G78" s="64">
        <v>99.041738463128596</v>
      </c>
      <c r="H78" s="59">
        <f t="shared" si="3"/>
        <v>-67.211354302112028</v>
      </c>
    </row>
    <row r="79" spans="1:8" ht="21.95" customHeight="1" x14ac:dyDescent="0.2">
      <c r="A79" s="94"/>
      <c r="B79" s="108"/>
      <c r="C79" s="61" t="s">
        <v>75</v>
      </c>
      <c r="D79" s="50">
        <v>13173</v>
      </c>
      <c r="E79" s="64">
        <v>4.5827435163033021</v>
      </c>
      <c r="F79" s="50">
        <v>317.10000000000002</v>
      </c>
      <c r="G79" s="64">
        <v>0.44897271474870426</v>
      </c>
      <c r="H79" s="59">
        <f t="shared" si="3"/>
        <v>-97.592803461626048</v>
      </c>
    </row>
    <row r="80" spans="1:8" ht="21.95" customHeight="1" x14ac:dyDescent="0.2">
      <c r="A80" s="94"/>
      <c r="B80" s="108"/>
      <c r="C80" s="61" t="s">
        <v>76</v>
      </c>
      <c r="D80" s="50">
        <v>60935.5</v>
      </c>
      <c r="E80" s="64">
        <v>21.198798112631888</v>
      </c>
      <c r="F80" s="50">
        <v>359.70000000000005</v>
      </c>
      <c r="G80" s="64">
        <v>0.50928882212270232</v>
      </c>
      <c r="H80" s="59">
        <f t="shared" si="3"/>
        <v>-99.4097037030959</v>
      </c>
    </row>
    <row r="81" spans="1:8" ht="21.95" customHeight="1" x14ac:dyDescent="0.2">
      <c r="A81" s="94"/>
      <c r="B81" s="108"/>
      <c r="C81" s="61" t="s">
        <v>77</v>
      </c>
      <c r="D81" s="50">
        <v>0</v>
      </c>
      <c r="E81" s="64">
        <v>0</v>
      </c>
      <c r="F81" s="50">
        <v>0</v>
      </c>
      <c r="G81" s="64">
        <v>0</v>
      </c>
      <c r="H81" s="33" t="s">
        <v>24</v>
      </c>
    </row>
    <row r="82" spans="1:8" ht="21.95" hidden="1" customHeight="1" x14ac:dyDescent="0.2">
      <c r="A82" s="116" t="s">
        <v>102</v>
      </c>
      <c r="B82" s="125" t="s">
        <v>103</v>
      </c>
      <c r="C82" s="47" t="s">
        <v>73</v>
      </c>
      <c r="D82" s="25">
        <v>1476</v>
      </c>
      <c r="E82" s="69">
        <v>100</v>
      </c>
      <c r="F82" s="25">
        <v>0</v>
      </c>
      <c r="G82" s="69">
        <v>0</v>
      </c>
      <c r="H82" s="3">
        <v>-100</v>
      </c>
    </row>
    <row r="83" spans="1:8" ht="21.95" hidden="1" customHeight="1" x14ac:dyDescent="0.2">
      <c r="A83" s="117"/>
      <c r="B83" s="126"/>
      <c r="C83" s="47" t="s">
        <v>74</v>
      </c>
      <c r="D83" s="25">
        <v>148</v>
      </c>
      <c r="E83" s="69">
        <v>10.027100271002711</v>
      </c>
      <c r="F83" s="25">
        <v>0</v>
      </c>
      <c r="G83" s="69">
        <v>0</v>
      </c>
      <c r="H83" s="3">
        <v>-100</v>
      </c>
    </row>
    <row r="84" spans="1:8" ht="21.95" hidden="1" customHeight="1" x14ac:dyDescent="0.2">
      <c r="A84" s="117"/>
      <c r="B84" s="126"/>
      <c r="C84" s="47" t="s">
        <v>75</v>
      </c>
      <c r="D84" s="25"/>
      <c r="E84" s="69">
        <v>0</v>
      </c>
      <c r="F84" s="25"/>
      <c r="G84" s="69">
        <v>0</v>
      </c>
      <c r="H84" s="3">
        <v>0</v>
      </c>
    </row>
    <row r="85" spans="1:8" ht="21.95" hidden="1" customHeight="1" x14ac:dyDescent="0.2">
      <c r="A85" s="117"/>
      <c r="B85" s="126"/>
      <c r="C85" s="47" t="s">
        <v>76</v>
      </c>
      <c r="D85" s="25">
        <v>1328</v>
      </c>
      <c r="E85" s="69">
        <v>89.972899728997291</v>
      </c>
      <c r="F85" s="25">
        <v>0</v>
      </c>
      <c r="G85" s="69">
        <v>0</v>
      </c>
      <c r="H85" s="3">
        <v>-100</v>
      </c>
    </row>
    <row r="86" spans="1:8" ht="21.95" hidden="1" customHeight="1" x14ac:dyDescent="0.2">
      <c r="A86" s="118"/>
      <c r="B86" s="127"/>
      <c r="C86" s="47" t="s">
        <v>77</v>
      </c>
      <c r="D86" s="25"/>
      <c r="E86" s="69"/>
      <c r="F86" s="25"/>
      <c r="G86" s="69">
        <v>0</v>
      </c>
      <c r="H86" s="3">
        <v>0</v>
      </c>
    </row>
    <row r="87" spans="1:8" s="14" customFormat="1" ht="21.95" customHeight="1" x14ac:dyDescent="0.2">
      <c r="A87" s="110" t="s">
        <v>66</v>
      </c>
      <c r="B87" s="113" t="s">
        <v>109</v>
      </c>
      <c r="C87" s="67" t="s">
        <v>73</v>
      </c>
      <c r="D87" s="41">
        <v>239521</v>
      </c>
      <c r="E87" s="51">
        <v>100</v>
      </c>
      <c r="F87" s="41">
        <v>73690.600000000006</v>
      </c>
      <c r="G87" s="51">
        <v>100</v>
      </c>
      <c r="H87" s="59">
        <f t="shared" ref="H87:H93" si="4">F87/D87*100-100</f>
        <v>-69.234179884018516</v>
      </c>
    </row>
    <row r="88" spans="1:8" s="14" customFormat="1" ht="28.5" customHeight="1" x14ac:dyDescent="0.2">
      <c r="A88" s="111"/>
      <c r="B88" s="114"/>
      <c r="C88" s="67" t="s">
        <v>74</v>
      </c>
      <c r="D88" s="41">
        <v>118487</v>
      </c>
      <c r="E88" s="51">
        <v>49.468313843045074</v>
      </c>
      <c r="F88" s="41">
        <v>41370.5</v>
      </c>
      <c r="G88" s="51">
        <v>56.140810361158678</v>
      </c>
      <c r="H88" s="59">
        <f t="shared" si="4"/>
        <v>-65.08435524572316</v>
      </c>
    </row>
    <row r="89" spans="1:8" s="14" customFormat="1" ht="21.75" customHeight="1" x14ac:dyDescent="0.2">
      <c r="A89" s="111"/>
      <c r="B89" s="114"/>
      <c r="C89" s="67" t="s">
        <v>75</v>
      </c>
      <c r="D89" s="41">
        <v>82988.800000000003</v>
      </c>
      <c r="E89" s="51">
        <v>34.647817936631867</v>
      </c>
      <c r="F89" s="41">
        <v>28501.1</v>
      </c>
      <c r="G89" s="51">
        <v>38.676710462392755</v>
      </c>
      <c r="H89" s="59">
        <f t="shared" si="4"/>
        <v>-65.656691023367017</v>
      </c>
    </row>
    <row r="90" spans="1:8" s="14" customFormat="1" ht="21.95" customHeight="1" x14ac:dyDescent="0.2">
      <c r="A90" s="111"/>
      <c r="B90" s="114"/>
      <c r="C90" s="67" t="s">
        <v>76</v>
      </c>
      <c r="D90" s="41">
        <v>15124.6</v>
      </c>
      <c r="E90" s="51">
        <v>6.3145193949591061</v>
      </c>
      <c r="F90" s="41">
        <v>3819</v>
      </c>
      <c r="G90" s="51">
        <v>5.182479176448556</v>
      </c>
      <c r="H90" s="59">
        <f t="shared" si="4"/>
        <v>-74.749745447813496</v>
      </c>
    </row>
    <row r="91" spans="1:8" s="14" customFormat="1" ht="21.95" customHeight="1" x14ac:dyDescent="0.2">
      <c r="A91" s="112"/>
      <c r="B91" s="115"/>
      <c r="C91" s="67" t="s">
        <v>77</v>
      </c>
      <c r="D91" s="41">
        <v>22920.6</v>
      </c>
      <c r="E91" s="51">
        <v>9.5693488253639547</v>
      </c>
      <c r="F91" s="41">
        <v>0</v>
      </c>
      <c r="G91" s="51">
        <v>0</v>
      </c>
      <c r="H91" s="59">
        <f t="shared" si="4"/>
        <v>-100</v>
      </c>
    </row>
    <row r="92" spans="1:8" s="14" customFormat="1" ht="21.95" customHeight="1" x14ac:dyDescent="0.2">
      <c r="A92" s="99" t="s">
        <v>93</v>
      </c>
      <c r="B92" s="119" t="s">
        <v>112</v>
      </c>
      <c r="C92" s="61" t="s">
        <v>73</v>
      </c>
      <c r="D92" s="41">
        <v>4762</v>
      </c>
      <c r="E92" s="51">
        <v>100</v>
      </c>
      <c r="F92" s="41">
        <v>1855.2</v>
      </c>
      <c r="G92" s="51">
        <v>100</v>
      </c>
      <c r="H92" s="59">
        <f t="shared" si="4"/>
        <v>-61.041579168416632</v>
      </c>
    </row>
    <row r="93" spans="1:8" s="14" customFormat="1" ht="30.75" customHeight="1" x14ac:dyDescent="0.2">
      <c r="A93" s="100"/>
      <c r="B93" s="119"/>
      <c r="C93" s="61" t="s">
        <v>74</v>
      </c>
      <c r="D93" s="41">
        <v>4762</v>
      </c>
      <c r="E93" s="51">
        <v>100</v>
      </c>
      <c r="F93" s="41">
        <v>1855.2</v>
      </c>
      <c r="G93" s="51">
        <v>100</v>
      </c>
      <c r="H93" s="59">
        <f t="shared" si="4"/>
        <v>-61.041579168416632</v>
      </c>
    </row>
    <row r="94" spans="1:8" s="14" customFormat="1" ht="21.95" customHeight="1" x14ac:dyDescent="0.2">
      <c r="A94" s="100"/>
      <c r="B94" s="119"/>
      <c r="C94" s="61" t="s">
        <v>75</v>
      </c>
      <c r="D94" s="41">
        <v>0</v>
      </c>
      <c r="E94" s="51">
        <v>0</v>
      </c>
      <c r="F94" s="41">
        <v>0</v>
      </c>
      <c r="G94" s="51">
        <v>0</v>
      </c>
      <c r="H94" s="63" t="s">
        <v>24</v>
      </c>
    </row>
    <row r="95" spans="1:8" s="14" customFormat="1" ht="21.95" customHeight="1" x14ac:dyDescent="0.2">
      <c r="A95" s="100"/>
      <c r="B95" s="119"/>
      <c r="C95" s="61" t="s">
        <v>76</v>
      </c>
      <c r="D95" s="41">
        <v>0</v>
      </c>
      <c r="E95" s="51">
        <v>0</v>
      </c>
      <c r="F95" s="41">
        <v>0</v>
      </c>
      <c r="G95" s="51">
        <v>0</v>
      </c>
      <c r="H95" s="63" t="s">
        <v>24</v>
      </c>
    </row>
    <row r="96" spans="1:8" s="14" customFormat="1" ht="21.95" customHeight="1" x14ac:dyDescent="0.2">
      <c r="A96" s="101"/>
      <c r="B96" s="119"/>
      <c r="C96" s="61" t="s">
        <v>77</v>
      </c>
      <c r="D96" s="41">
        <v>0</v>
      </c>
      <c r="E96" s="51">
        <v>0</v>
      </c>
      <c r="F96" s="41">
        <v>0</v>
      </c>
      <c r="G96" s="51">
        <v>0</v>
      </c>
      <c r="H96" s="63" t="s">
        <v>24</v>
      </c>
    </row>
    <row r="97" spans="1:8" s="14" customFormat="1" ht="21.95" customHeight="1" x14ac:dyDescent="0.2">
      <c r="A97" s="99" t="s">
        <v>130</v>
      </c>
      <c r="B97" s="120" t="s">
        <v>131</v>
      </c>
      <c r="C97" s="61" t="s">
        <v>73</v>
      </c>
      <c r="D97" s="62">
        <v>100</v>
      </c>
      <c r="E97" s="64">
        <v>100</v>
      </c>
      <c r="F97" s="62">
        <v>75</v>
      </c>
      <c r="G97" s="64">
        <v>100</v>
      </c>
      <c r="H97" s="59">
        <f t="shared" ref="H97:H106" si="5">F97/D97*100-100</f>
        <v>-25</v>
      </c>
    </row>
    <row r="98" spans="1:8" s="14" customFormat="1" ht="32.25" customHeight="1" x14ac:dyDescent="0.2">
      <c r="A98" s="100"/>
      <c r="B98" s="121"/>
      <c r="C98" s="61" t="s">
        <v>74</v>
      </c>
      <c r="D98" s="62">
        <v>100</v>
      </c>
      <c r="E98" s="64">
        <v>100</v>
      </c>
      <c r="F98" s="62">
        <v>75</v>
      </c>
      <c r="G98" s="64">
        <v>100</v>
      </c>
      <c r="H98" s="59">
        <f t="shared" si="5"/>
        <v>-25</v>
      </c>
    </row>
    <row r="99" spans="1:8" s="14" customFormat="1" ht="21.95" customHeight="1" x14ac:dyDescent="0.2">
      <c r="A99" s="100"/>
      <c r="B99" s="121"/>
      <c r="C99" s="61" t="s">
        <v>75</v>
      </c>
      <c r="D99" s="62">
        <v>0</v>
      </c>
      <c r="E99" s="64">
        <v>0</v>
      </c>
      <c r="F99" s="62">
        <v>0</v>
      </c>
      <c r="G99" s="64">
        <v>0</v>
      </c>
      <c r="H99" s="59" t="s">
        <v>24</v>
      </c>
    </row>
    <row r="100" spans="1:8" s="14" customFormat="1" ht="21.95" customHeight="1" x14ac:dyDescent="0.2">
      <c r="A100" s="100"/>
      <c r="B100" s="121"/>
      <c r="C100" s="61" t="s">
        <v>76</v>
      </c>
      <c r="D100" s="62">
        <v>0</v>
      </c>
      <c r="E100" s="64">
        <v>0</v>
      </c>
      <c r="F100" s="62">
        <v>0</v>
      </c>
      <c r="G100" s="64">
        <v>0</v>
      </c>
      <c r="H100" s="59" t="s">
        <v>24</v>
      </c>
    </row>
    <row r="101" spans="1:8" s="14" customFormat="1" ht="21.95" customHeight="1" x14ac:dyDescent="0.2">
      <c r="A101" s="101"/>
      <c r="B101" s="122"/>
      <c r="C101" s="61" t="s">
        <v>77</v>
      </c>
      <c r="D101" s="62">
        <v>0</v>
      </c>
      <c r="E101" s="64">
        <v>0</v>
      </c>
      <c r="F101" s="62">
        <v>0</v>
      </c>
      <c r="G101" s="64">
        <v>0</v>
      </c>
      <c r="H101" s="59" t="s">
        <v>24</v>
      </c>
    </row>
    <row r="102" spans="1:8" s="2" customFormat="1" ht="21.95" customHeight="1" x14ac:dyDescent="0.2">
      <c r="A102" s="102" t="s">
        <v>94</v>
      </c>
      <c r="B102" s="103"/>
      <c r="C102" s="61" t="s">
        <v>73</v>
      </c>
      <c r="D102" s="50">
        <f>SUM(D103:D106)</f>
        <v>6988963.4000000004</v>
      </c>
      <c r="E102" s="64">
        <f>SUM(E103:E106)</f>
        <v>100</v>
      </c>
      <c r="F102" s="50">
        <f>SUM(F103:F106)</f>
        <v>3199269.6390000004</v>
      </c>
      <c r="G102" s="64">
        <f>SUM(G103:G106)</f>
        <v>99.999999999999986</v>
      </c>
      <c r="H102" s="59">
        <f t="shared" si="5"/>
        <v>-54.22397491736757</v>
      </c>
    </row>
    <row r="103" spans="1:8" s="2" customFormat="1" ht="32.25" customHeight="1" x14ac:dyDescent="0.2">
      <c r="A103" s="104"/>
      <c r="B103" s="105"/>
      <c r="C103" s="61" t="s">
        <v>74</v>
      </c>
      <c r="D103" s="50">
        <f>D8+D18+D13+D23+D33+D43+D53+D58+D73+D78+D38+D28+D88+D93+D98</f>
        <v>2809871</v>
      </c>
      <c r="E103" s="64">
        <f>D103/D102*100</f>
        <v>40.204402844633577</v>
      </c>
      <c r="F103" s="50">
        <f>F8+F18+F13+F23+F33+F43++F53+F58+F73+F78+F38+F28+F88+F93+F98</f>
        <v>1332899.7030000002</v>
      </c>
      <c r="G103" s="64">
        <f>F103/F102*100</f>
        <v>41.662624705075693</v>
      </c>
      <c r="H103" s="59">
        <f t="shared" si="5"/>
        <v>-52.563669186236659</v>
      </c>
    </row>
    <row r="104" spans="1:8" s="2" customFormat="1" ht="21.95" customHeight="1" x14ac:dyDescent="0.2">
      <c r="A104" s="104"/>
      <c r="B104" s="105"/>
      <c r="C104" s="61" t="s">
        <v>75</v>
      </c>
      <c r="D104" s="50">
        <f>D9+D19+D14+D24+D34+D44++D54+D59+D74+D79+D39+D29+D89+D94+D99</f>
        <v>385061.8</v>
      </c>
      <c r="E104" s="64">
        <f>D104/D102*100</f>
        <v>5.5095695593426628</v>
      </c>
      <c r="F104" s="50">
        <f>F9+F19+F14+F24+F34+F44++F54+F59+F74+F79+F39+F29+F89+F94+F99</f>
        <v>162338.04</v>
      </c>
      <c r="G104" s="64">
        <f>F104/F102*100</f>
        <v>5.074221879301871</v>
      </c>
      <c r="H104" s="59">
        <f t="shared" si="5"/>
        <v>-57.841042658607009</v>
      </c>
    </row>
    <row r="105" spans="1:8" s="2" customFormat="1" ht="21.95" customHeight="1" x14ac:dyDescent="0.2">
      <c r="A105" s="104"/>
      <c r="B105" s="105"/>
      <c r="C105" s="61" t="s">
        <v>76</v>
      </c>
      <c r="D105" s="50">
        <f>D10+D20+D15+D25+D35+D45++D55+D60+D75+D80+D40+D30+D90+D95+D100</f>
        <v>3453605.0000000009</v>
      </c>
      <c r="E105" s="64">
        <f>D105/D102*100</f>
        <v>49.415124995503632</v>
      </c>
      <c r="F105" s="50">
        <f>F10+F20+F15+F25+F35+F45++F55+F60+F75+F80+F40+F30+F90+F95+F100</f>
        <v>1531921.9059999997</v>
      </c>
      <c r="G105" s="64">
        <f>F105/F102*100</f>
        <v>47.883488385143878</v>
      </c>
      <c r="H105" s="59">
        <f t="shared" si="5"/>
        <v>-55.642816535185716</v>
      </c>
    </row>
    <row r="106" spans="1:8" s="2" customFormat="1" ht="21.95" customHeight="1" x14ac:dyDescent="0.2">
      <c r="A106" s="106"/>
      <c r="B106" s="107"/>
      <c r="C106" s="61" t="s">
        <v>77</v>
      </c>
      <c r="D106" s="50">
        <f>D11+D21+D16+D26+D36+D46++D56+D61+D76+D81+D41+D31+D91+D96+D101</f>
        <v>340425.6</v>
      </c>
      <c r="E106" s="64">
        <f>D106/D102*100</f>
        <v>4.8709026005201279</v>
      </c>
      <c r="F106" s="50">
        <f>F11+F21+F16+F26+F36+F46++F56+F61+F76+F81+F41+F31+F91+F96+F101</f>
        <v>172109.99</v>
      </c>
      <c r="G106" s="64">
        <f>F106/F102*100</f>
        <v>5.3796650304785381</v>
      </c>
      <c r="H106" s="59">
        <f t="shared" si="5"/>
        <v>-49.442700548959891</v>
      </c>
    </row>
  </sheetData>
  <mergeCells count="46">
    <mergeCell ref="A92:A96"/>
    <mergeCell ref="B92:B96"/>
    <mergeCell ref="A97:A101"/>
    <mergeCell ref="B97:B101"/>
    <mergeCell ref="A67:A71"/>
    <mergeCell ref="B67:B71"/>
    <mergeCell ref="A72:A76"/>
    <mergeCell ref="B72:B76"/>
    <mergeCell ref="A77:A81"/>
    <mergeCell ref="B77:B81"/>
    <mergeCell ref="B82:B86"/>
    <mergeCell ref="A17:A21"/>
    <mergeCell ref="B17:B21"/>
    <mergeCell ref="A22:A26"/>
    <mergeCell ref="B22:B26"/>
    <mergeCell ref="A42:A46"/>
    <mergeCell ref="B42:B46"/>
    <mergeCell ref="A32:A36"/>
    <mergeCell ref="B32:B36"/>
    <mergeCell ref="A27:A31"/>
    <mergeCell ref="B27:B31"/>
    <mergeCell ref="A37:A41"/>
    <mergeCell ref="B37:B41"/>
    <mergeCell ref="A102:B106"/>
    <mergeCell ref="A47:A51"/>
    <mergeCell ref="B47:B51"/>
    <mergeCell ref="A52:A56"/>
    <mergeCell ref="B52:B56"/>
    <mergeCell ref="A87:A91"/>
    <mergeCell ref="B87:B91"/>
    <mergeCell ref="A82:A86"/>
    <mergeCell ref="A62:A66"/>
    <mergeCell ref="B62:B66"/>
    <mergeCell ref="A57:A61"/>
    <mergeCell ref="B57:B61"/>
    <mergeCell ref="A12:A16"/>
    <mergeCell ref="B12:B16"/>
    <mergeCell ref="A2:H2"/>
    <mergeCell ref="A4:A5"/>
    <mergeCell ref="B4:B5"/>
    <mergeCell ref="C4:C5"/>
    <mergeCell ref="D4:E4"/>
    <mergeCell ref="F4:G4"/>
    <mergeCell ref="H4:H5"/>
    <mergeCell ref="A7:A11"/>
    <mergeCell ref="B7:B1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</vt:lpstr>
      <vt:lpstr>форма 4</vt:lpstr>
      <vt:lpstr>'форма 2'!Область_печати</vt:lpstr>
      <vt:lpstr>'форма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 Соколова</cp:lastModifiedBy>
  <cp:lastPrinted>2022-08-21T10:04:50Z</cp:lastPrinted>
  <dcterms:created xsi:type="dcterms:W3CDTF">1996-10-08T23:32:33Z</dcterms:created>
  <dcterms:modified xsi:type="dcterms:W3CDTF">2022-08-21T10:18:08Z</dcterms:modified>
</cp:coreProperties>
</file>