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P:\РЕАЛИЗАЦИЯ МП\СВОДНЫЕ ОТЧЕТЫ по МУНИЦ ПРОГР\2022 год\1 квартал 2022 г\"/>
    </mc:Choice>
  </mc:AlternateContent>
  <bookViews>
    <workbookView xWindow="120" yWindow="300" windowWidth="9720" windowHeight="7140" tabRatio="564" activeTab="1"/>
  </bookViews>
  <sheets>
    <sheet name="форма 2" sheetId="8" r:id="rId1"/>
    <sheet name="форма 4" sheetId="10" r:id="rId2"/>
  </sheets>
  <definedNames>
    <definedName name="_xlnm.Print_Area" localSheetId="0">'форма 2'!$A$1:$H$97</definedName>
    <definedName name="_xlnm.Print_Area" localSheetId="1">'форма 4'!$A$1:$H$116</definedName>
  </definedNames>
  <calcPr calcId="152511"/>
</workbook>
</file>

<file path=xl/calcChain.xml><?xml version="1.0" encoding="utf-8"?>
<calcChain xmlns="http://schemas.openxmlformats.org/spreadsheetml/2006/main">
  <c r="H71" i="8" l="1"/>
  <c r="H70" i="8"/>
  <c r="H39" i="8"/>
  <c r="H14" i="8" l="1"/>
  <c r="H13" i="8"/>
  <c r="H12" i="8"/>
  <c r="H11" i="8"/>
  <c r="H10" i="8"/>
  <c r="H9" i="8"/>
  <c r="H85" i="8" l="1"/>
  <c r="H49" i="8"/>
  <c r="H23" i="8" l="1"/>
  <c r="H22" i="8"/>
  <c r="H21" i="8"/>
  <c r="H20" i="8"/>
  <c r="H19" i="8"/>
  <c r="H18" i="8"/>
  <c r="H17" i="8"/>
  <c r="H16" i="8"/>
  <c r="H45" i="8" l="1"/>
  <c r="H43" i="8"/>
  <c r="H41" i="8"/>
  <c r="H37" i="8"/>
  <c r="H36" i="8"/>
  <c r="H38" i="8"/>
  <c r="H40" i="8"/>
  <c r="H42" i="8"/>
  <c r="H44" i="8"/>
  <c r="H46" i="8"/>
  <c r="H97" i="8" l="1"/>
  <c r="H96" i="8"/>
  <c r="H95" i="8"/>
  <c r="H94" i="8"/>
  <c r="H55" i="10" l="1"/>
  <c r="H54" i="10"/>
  <c r="F52" i="10"/>
  <c r="D52" i="10"/>
  <c r="E54" i="10" s="1"/>
  <c r="G55" i="10" l="1"/>
  <c r="G56" i="10"/>
  <c r="H52" i="10"/>
  <c r="G54" i="10"/>
  <c r="G52" i="10"/>
  <c r="E56" i="10"/>
  <c r="E52" i="10"/>
  <c r="E55" i="10"/>
  <c r="H77" i="8" l="1"/>
  <c r="H90" i="8" l="1"/>
  <c r="H89" i="8"/>
  <c r="H64" i="8" l="1"/>
  <c r="H92" i="8"/>
  <c r="I12" i="10" l="1"/>
  <c r="I23" i="10" l="1"/>
  <c r="J22" i="10" l="1"/>
  <c r="H31" i="8" l="1"/>
  <c r="H33" i="8" l="1"/>
  <c r="H84" i="8" l="1"/>
  <c r="H83" i="8"/>
  <c r="H82" i="8"/>
  <c r="H81" i="8"/>
  <c r="H80" i="8"/>
  <c r="H79" i="8"/>
  <c r="H76" i="8" l="1"/>
  <c r="H68" i="8" l="1"/>
  <c r="H67" i="8"/>
  <c r="H66" i="8"/>
  <c r="H63" i="8"/>
  <c r="H62" i="8"/>
  <c r="H61" i="8"/>
  <c r="H88" i="8" l="1"/>
  <c r="H87" i="8"/>
  <c r="F116" i="10" l="1"/>
  <c r="H26" i="8" l="1"/>
  <c r="H25" i="8"/>
  <c r="D113" i="10"/>
  <c r="H59" i="8"/>
  <c r="H58" i="8"/>
  <c r="H57" i="8"/>
  <c r="H55" i="8"/>
  <c r="H52" i="8"/>
  <c r="H54" i="8"/>
  <c r="H53" i="8"/>
  <c r="H50" i="8"/>
  <c r="H48" i="8"/>
  <c r="H34" i="8"/>
  <c r="H30" i="8"/>
  <c r="H29" i="8"/>
  <c r="H28" i="8"/>
  <c r="H27" i="8"/>
  <c r="D116" i="10" l="1"/>
  <c r="D115" i="10"/>
  <c r="D114" i="10"/>
  <c r="F113" i="10"/>
  <c r="D112" i="10" l="1"/>
  <c r="F114" i="10"/>
  <c r="F115" i="10"/>
  <c r="H115" i="10" l="1"/>
  <c r="H113" i="10"/>
  <c r="H114" i="10"/>
  <c r="E116" i="10" l="1"/>
  <c r="H116" i="10"/>
  <c r="F112" i="10"/>
  <c r="G114" i="10" l="1"/>
  <c r="G113" i="10"/>
  <c r="E113" i="10"/>
  <c r="E114" i="10"/>
  <c r="E115" i="10"/>
  <c r="H112" i="10"/>
  <c r="G116" i="10"/>
  <c r="G115" i="10"/>
  <c r="E112" i="10" l="1"/>
  <c r="G112" i="10"/>
</calcChain>
</file>

<file path=xl/sharedStrings.xml><?xml version="1.0" encoding="utf-8"?>
<sst xmlns="http://schemas.openxmlformats.org/spreadsheetml/2006/main" count="456" uniqueCount="173">
  <si>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</si>
  <si>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</si>
  <si>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</si>
  <si>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</si>
  <si>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</si>
  <si>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</si>
  <si>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</si>
  <si>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</si>
  <si>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</si>
  <si>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</si>
  <si>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</si>
  <si>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</si>
  <si>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</si>
  <si>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</si>
  <si>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</si>
  <si>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</si>
  <si>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</si>
  <si>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</si>
  <si>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</si>
  <si>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</si>
  <si>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</si>
  <si>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</si>
  <si>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</si>
  <si>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</si>
  <si>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-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</si>
  <si>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</si>
  <si>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</si>
  <si>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</si>
  <si>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</si>
  <si>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4.</t>
  </si>
  <si>
    <t>Уровень фактической обеспеченности учреждениями культуры в Губкинском городском округе от нормативной потребности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</si>
  <si>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</si>
  <si>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</si>
  <si>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</si>
  <si>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</si>
  <si>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6.</t>
  </si>
  <si>
    <t>лет</t>
  </si>
  <si>
    <t>Уровень достижения показателей муниципальной программы и ее подпрограмм</t>
  </si>
  <si>
    <t>7.</t>
  </si>
  <si>
    <t>Доля территории муниципального образования, охваченной качественным теле- и радиовещанием, от общей площади территории</t>
  </si>
  <si>
    <t>8.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</si>
  <si>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</si>
  <si>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</si>
  <si>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</si>
  <si>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8.3.2.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</si>
  <si>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</si>
  <si>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</si>
  <si>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</si>
  <si>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</si>
  <si>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</si>
  <si>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</si>
  <si>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км</t>
  </si>
  <si>
    <t>Доля выполненных проектов планировки территорий в общем необходимом количестве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</si>
  <si>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</si>
  <si>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</si>
  <si>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</si>
  <si>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</si>
  <si>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</si>
  <si>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10.3.1.</t>
  </si>
  <si>
    <t>11.</t>
  </si>
  <si>
    <t>11.1.1.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</si>
  <si>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</si>
  <si>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</si>
  <si>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тыс. руб.</t>
  </si>
  <si>
    <t>Достижение  предусмотренных Программой, подпрограммами значений целевых показателей (индикаторов) в установленные сроки</t>
  </si>
  <si>
    <t>13.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</si>
  <si>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</si>
  <si>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</si>
  <si>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</si>
  <si>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</si>
  <si>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</si>
  <si>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</si>
  <si>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</si>
  <si>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</si>
  <si>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</si>
  <si>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</si>
  <si>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</si>
  <si>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</si>
  <si>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</si>
  <si>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</si>
  <si>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>5.</t>
  </si>
  <si>
    <t>Доля молодежи, охваченной мероприятиями по пропаганде здорового образа жизни и профилактике негативных явлений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</si>
  <si>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</si>
  <si>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</si>
  <si>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</si>
  <si>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Соотношение  средней заработной платы социальных работников и средней заработной платы в Белгородской области</t>
  </si>
  <si>
    <t>Доля газетных площадей с информацией о деятельности органов местного самоуправления, в общем объеме тиража</t>
  </si>
  <si>
    <t>Количество посадочных мест в предприятиях общественного питания</t>
  </si>
  <si>
    <t>кол-во семей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</si>
  <si>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</si>
  <si>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</si>
  <si>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</si>
  <si>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10.4.</t>
  </si>
  <si>
    <t>14.</t>
  </si>
  <si>
    <t>Всего ресурсное обеспечение по муниципальным программам Губкинского городского округа</t>
  </si>
  <si>
    <t>Наименование программы, подпрограммы, основного мероприятия</t>
  </si>
  <si>
    <t>прогрессивный</t>
  </si>
  <si>
    <t>регрессивный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</si>
  <si>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</si>
  <si>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</si>
  <si>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</si>
  <si>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</si>
  <si>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</si>
  <si>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>Доля граждан, использующих механизм получения государственных и муниципальных услуг в электронной форме</t>
  </si>
  <si>
    <t>12.3.3.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</si>
  <si>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</si>
  <si>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Доля благоустроенных общественных территорий от общего количества общественных территорий</t>
  </si>
  <si>
    <t>Увеличение числа посещений учреждений отрасли культуры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</si>
  <si>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</si>
  <si>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</si>
  <si>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>Муниципальная программа «Формирование современной городской среды на территории Губкинского городского округа Белгородской области на 2018-2024 годы»</t>
  </si>
  <si>
    <t xml:space="preserve">Увеличение показателя мероприятий по цифровизации городского хозяйства Губкинского городского округа Белгородской области (архитектурная и художественная подсветка общественных зданий; инвентаризация общественных территорий с использованием цифровых приложений; организация постоянного видеонаблюдения общественных территорий) </t>
  </si>
  <si>
    <t>Муниципальная программа «Обеспечение доступным и комфортным жильем и коммунальными услугами жителей Губкинского городского округа Белгородской области»</t>
  </si>
  <si>
    <t xml:space="preserve"> Муниципальная программа «Энергосбережение и повышение энергетической эффективности бюджетной сферы Губкинского городского округа Белгородской области»</t>
  </si>
  <si>
    <t xml:space="preserve"> Муниципальная программа «Обеспечение безопасности жизнедеятельности населения Губкинского городского округа Белгородской области»</t>
  </si>
  <si>
    <t xml:space="preserve"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 Белгородской области"                    </t>
  </si>
  <si>
    <t>Муниципальная программа «Обеспечение безопасности жизнедеятельности населения  Губкинского городского округа Белгородской области»</t>
  </si>
  <si>
    <t>Доля муниципальных услуг, оказываемых в электронном виде, в общем количестве от числа муниципальных услуг, по которым реализована возможность предоставления услуг в электронной форме</t>
  </si>
  <si>
    <t>Муниципальная программа «Развитие информационного общества в Губкинском городском округе Белгородской области»</t>
  </si>
  <si>
    <t>Муниципальная программа «Развитие имущественно-земельных отношений в Губкинском городском округе Белгородской области»</t>
  </si>
  <si>
    <t>Доля населения, систематически занимающегося физической культурой и спортом в возрасте от 3 до 79 лет</t>
  </si>
  <si>
    <t>Количество граждан, получивших субсидию на возмещение части затрат на уплату процентов за пользование жилищным (ипотечным) кредитом(займом), полученным в кредитных или иных организациях</t>
  </si>
  <si>
    <t>Муниципальная программа «Обеспечение населения Губкинского городского округа Белгородской области  информацией о деятельности органов местного самоуправления в печатных и электронных  средствах массовой информации»</t>
  </si>
  <si>
    <t>Неналоговые доходы  от сдачи в аренду муниципального имущества, зачисляемые в бюджет Губкинского городского округа Белгородской области</t>
  </si>
  <si>
    <t>Неналоговые доходы  от приватизации  муниципального имущества, зачисляемые в бюджет Губкинского городского округа Белгородской области</t>
  </si>
  <si>
    <t>Неналоговые доходы от сдачи в аренду земельных участков, зачисляемые в бюджет Губкинского городского округа Белгородской области</t>
  </si>
  <si>
    <t>Неналоговые доходы от продажи земельных участков, зачисляемые в бюджет Губкинского городского округа Белгородской области</t>
  </si>
  <si>
    <t xml:space="preserve">Муниципальная программа «Развитие физической культуры и спорта в  Губкинском городском округе Белгородской области» </t>
  </si>
  <si>
    <t>Муниципальная программа «Развитие физической культуры и спорта в Губкинском городском округе Белгородской области»</t>
  </si>
  <si>
    <t>Муниципальная программа «Обеспечение населения Губкинского городского округа  Белгородской области информацией о деятельности органов местного самоуправления в печатных и электронных средствах массовой информации»</t>
  </si>
  <si>
    <t>Основное мероприятие "Финансовая поддержка малого и среднего предпринимательства, совершенствование инфраструктуры поддержки малого и среднего предпринимательства в Губкинском городском округе Белгородской области,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</si>
  <si>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>Потребление топливно-энергетических ресурсов муниципальными учреждениями</t>
  </si>
  <si>
    <t>15.</t>
  </si>
  <si>
    <t>Муниципальная программа «Укрепление общественного здоровья в Губкинском городском округе Белгородской области на 2021-2024 годы»</t>
  </si>
  <si>
    <t xml:space="preserve">Розничная продажа алкогольной продукции на душу населения </t>
  </si>
  <si>
    <t>литр</t>
  </si>
  <si>
    <t xml:space="preserve">Розничная продажа сигарет и папирос на душу населения  </t>
  </si>
  <si>
    <t xml:space="preserve">Охват взрослого населения городского округа профилактическими осмотрами от числа подлежащих осмотрам </t>
  </si>
  <si>
    <t>Доля населения, удовлетворенного условиями для занятий физической культурой и спортом</t>
  </si>
  <si>
    <t xml:space="preserve">  чел.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</si>
  <si>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категории</t>
  </si>
  <si>
    <t>Доля оценки рыночной стоимости жилья от общей площади жилых помещений в признанных в установленном порядке аварийными и подлежащими сносу многоквартирных домах на период реализации программы</t>
  </si>
  <si>
    <t xml:space="preserve">№ </t>
  </si>
  <si>
    <t>Муниципальная программа «Развитие образования Губкинского городского округа Белгородской области»</t>
  </si>
  <si>
    <t>Доля объема закупок оборудования, имеющего российское происхождение, в том числе оборудования, закупаемого в рамках реализации мероприятий государственных (муниципальных) программ современной городской среды</t>
  </si>
  <si>
    <t xml:space="preserve">Охват мероприятиями по диспансеризации взрослого населения городского  округа от числа подлежащих диспансеризации </t>
  </si>
  <si>
    <t>Форма 2 сводная "Сведения о достижении значений целевых показателей муниципальных программ Губкинского городского округа Белгородской области за 1 квартал 2022 года"</t>
  </si>
  <si>
    <t>Форма 4 сводная. 
"Сведения о ресурсном обеспечении муниципальных программ Губкинского городского округа Белгородской области
 за 1 квартал 2022 года"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</si>
  <si>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</si>
  <si>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</si>
  <si>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</si>
  <si>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</si>
  <si>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Охват руководящих и педагогических работников различными формами повышения квалификации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</si>
  <si>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 общеобразовательных организациях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</si>
  <si>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</si>
  <si>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Уровень ежегодного достижения показателей Программы  и ее подпрограмм</t>
  </si>
  <si>
    <t xml:space="preserve">Уровень доведенной до сведения жителей Губкинского городского округа 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в местных СМИ </t>
  </si>
  <si>
    <t>Доля сотрудников редакций СМИ, принимавших участие в творческих конкурсах, направленных на развитие профессионального мастерства</t>
  </si>
  <si>
    <t>2.</t>
  </si>
  <si>
    <t>Муниципальная программа «Молодежь Губкинского городского округа Белгородской области»</t>
  </si>
  <si>
    <t>Муниципальная программа «Развитие культуры, искусства и туризма Губкинского городского округа Белгородской области»</t>
  </si>
  <si>
    <t>Муниципальная программа «Социальная поддержка граждан в Губкинском городском округе Белгородской области»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</si>
  <si>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 Белгородской области»</t>
  </si>
  <si>
    <t xml:space="preserve"> 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</si>
  <si>
    <t>Социальный риск (число погибших в ДТП), на 100 тысяч населения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</si>
  <si>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 Белгородской области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</si>
  <si>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Губкинском городском округе Белгородской области</t>
  </si>
  <si>
    <t xml:space="preserve"> тыс. ед.</t>
  </si>
  <si>
    <t>тыс. штук</t>
  </si>
  <si>
    <t>Муниципальная программа 
«Молодежь Губкинского городского округа Белгородской области»</t>
  </si>
  <si>
    <t>Муниципальная программа
«Социальная поддержка граждан в Губкинском городском округе Белгородской области»</t>
  </si>
  <si>
    <t>Муниципальная программа «Развитие экономического потенциала и формирование благоприятного предпринимательского климата в Губкинском городском округе Белгородской области»</t>
  </si>
  <si>
    <t>Муниципальная программа «Развитие автомобильных дорог общего пользования местного значения Губкинского городского округа Белгородской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</si>
</sst>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"/>
    <numFmt numFmtId="166" formatCode="#,##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5" fontId="10" fillId="2" borderId="2" xfId="3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13" applyNumberFormat="1" applyFont="1" applyFill="1" applyBorder="1" applyAlignment="1">
      <alignment horizontal="center" vertical="center" wrapText="1"/>
    </xf>
    <xf numFmtId="4" fontId="4" fillId="0" borderId="1" xfId="13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</cellXfs>
  <cellStyles count="18">
    <cellStyle name="Обычный" xfId="0" builtinId="0"/>
    <cellStyle name="Обычный 10" xfId="1"/>
    <cellStyle name="Обычный 11" xfId="2"/>
    <cellStyle name="Обычный 12" xfId="14"/>
    <cellStyle name="Обычный 2" xfId="3"/>
    <cellStyle name="Обычный 2 2" xfId="15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Процентный 2" xfId="16"/>
    <cellStyle name="Финансовый" xfId="13" builtinId="3"/>
    <cellStyle name="Финансовый 2" xfId="17"/>
  </cellStyles>
  <dxfs count="0"/>
  <tableStyles count="0" defaultTableStyle="TableStyleMedium2" defaultPivotStyle="PivotStyleLight16"/>
  <colors>
    <mruColors>
      <color rgb="FFCCFFFF"/>
      <color rgb="FFCCFF99"/>
      <color rgb="FFC6F0E3"/>
      <color rgb="FFCCFFCC"/>
      <color rgb="FFFFFFCC"/>
      <color rgb="FFFFCCFF"/>
      <color rgb="FF99FF99"/>
      <color rgb="FF13F18D"/>
      <color rgb="FF92F8CA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N97"/>
  <sheetViews>
    <sheetView zoomScaleNormal="100" zoomScaleSheetLayoutView="68" workbookViewId="0">
      <pane ySplit="6" topLeftCell="A7" activePane="bottomLeft" state="frozen"/>
      <selection activeCell="B36" sqref="B36:I36"/>
      <selection pane="bottomLeft" activeCell="G13" sqref="G12:G13"/>
    </sheetView>
  </sheetViews>
  <sheetFormatPr defaultRowHeight="15.75" x14ac:dyDescent="0.2"/>
  <cols>
    <col min="1" max="1" width="10.5703125" style="21" customWidth="1"/>
    <col min="2" max="2" width="66.5703125" style="15" customWidth="1"/>
    <col min="3" max="3" width="21.5703125" style="5" customWidth="1"/>
    <col min="4" max="4" width="14.42578125" style="5" customWidth="1"/>
    <col min="5" max="5" width="10.85546875" style="28" customWidth="1"/>
    <col min="6" max="6" width="13.85546875" style="28" customWidth="1"/>
    <col min="7" max="7" width="13.140625" style="28" customWidth="1"/>
    <col min="8" max="8" width="10.5703125" style="28" customWidth="1"/>
    <col min="9" max="66" width="9.140625" style="7"/>
    <col min="67" max="16384" width="9.140625" style="1"/>
  </cols>
  <sheetData>
    <row r="2" spans="1:66" ht="45.75" customHeight="1" x14ac:dyDescent="0.2">
      <c r="A2" s="133" t="s">
        <v>146</v>
      </c>
      <c r="B2" s="133"/>
      <c r="C2" s="133"/>
      <c r="D2" s="133"/>
      <c r="E2" s="133"/>
      <c r="F2" s="133"/>
      <c r="G2" s="133"/>
      <c r="H2" s="133"/>
    </row>
    <row r="3" spans="1:66" x14ac:dyDescent="0.2">
      <c r="A3" s="42"/>
      <c r="B3" s="22"/>
      <c r="C3" s="6"/>
      <c r="D3" s="6"/>
      <c r="E3" s="27"/>
      <c r="F3" s="27"/>
      <c r="G3" s="27"/>
      <c r="H3" s="27"/>
    </row>
    <row r="4" spans="1:66" ht="15.75" customHeight="1" x14ac:dyDescent="0.2">
      <c r="A4" s="135" t="s">
        <v>142</v>
      </c>
      <c r="B4" s="136" t="s">
        <v>3</v>
      </c>
      <c r="C4" s="135" t="s">
        <v>4</v>
      </c>
      <c r="D4" s="135" t="s">
        <v>5</v>
      </c>
      <c r="E4" s="137" t="s">
        <v>6</v>
      </c>
      <c r="F4" s="137"/>
      <c r="G4" s="137"/>
      <c r="H4" s="137"/>
    </row>
    <row r="5" spans="1:66" x14ac:dyDescent="0.2">
      <c r="A5" s="135"/>
      <c r="B5" s="136"/>
      <c r="C5" s="135"/>
      <c r="D5" s="135"/>
      <c r="E5" s="137" t="s">
        <v>7</v>
      </c>
      <c r="F5" s="137" t="s">
        <v>8</v>
      </c>
      <c r="G5" s="137"/>
      <c r="H5" s="137"/>
    </row>
    <row r="6" spans="1:66" ht="80.25" customHeight="1" x14ac:dyDescent="0.2">
      <c r="A6" s="135"/>
      <c r="B6" s="136"/>
      <c r="C6" s="135"/>
      <c r="D6" s="135"/>
      <c r="E6" s="137"/>
      <c r="F6" s="43" t="s">
        <v>9</v>
      </c>
      <c r="G6" s="43" t="s">
        <v>10</v>
      </c>
      <c r="H6" s="43" t="s">
        <v>11</v>
      </c>
    </row>
    <row r="7" spans="1:66" s="31" customFormat="1" ht="22.5" customHeight="1" x14ac:dyDescent="0.2">
      <c r="A7" s="56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56">
        <v>7</v>
      </c>
      <c r="H7" s="56">
        <v>8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x14ac:dyDescent="0.2">
      <c r="A8" s="109">
        <v>1</v>
      </c>
      <c r="B8" s="134" t="s">
        <v>114</v>
      </c>
      <c r="C8" s="134"/>
      <c r="D8" s="134"/>
      <c r="E8" s="134"/>
      <c r="F8" s="134"/>
      <c r="G8" s="134"/>
      <c r="H8" s="134"/>
    </row>
    <row r="9" spans="1:66" s="5" customFormat="1" ht="31.5" x14ac:dyDescent="0.2">
      <c r="A9" s="55" t="s">
        <v>12</v>
      </c>
      <c r="B9" s="54" t="s">
        <v>13</v>
      </c>
      <c r="C9" s="53" t="s">
        <v>14</v>
      </c>
      <c r="D9" s="38" t="s">
        <v>15</v>
      </c>
      <c r="E9" s="98">
        <v>65</v>
      </c>
      <c r="F9" s="98">
        <v>65</v>
      </c>
      <c r="G9" s="98">
        <v>65</v>
      </c>
      <c r="H9" s="4">
        <f t="shared" ref="H9:H14" si="0">G9/F9*100-100</f>
        <v>0</v>
      </c>
      <c r="I9" s="6"/>
      <c r="J9" s="6"/>
      <c r="K9" s="128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 s="5" customFormat="1" x14ac:dyDescent="0.2">
      <c r="A10" s="55" t="s">
        <v>16</v>
      </c>
      <c r="B10" s="54" t="s">
        <v>17</v>
      </c>
      <c r="C10" s="65" t="s">
        <v>18</v>
      </c>
      <c r="D10" s="39" t="s">
        <v>19</v>
      </c>
      <c r="E10" s="4">
        <v>724.9</v>
      </c>
      <c r="F10" s="4">
        <v>836.7</v>
      </c>
      <c r="G10" s="4">
        <v>185.5</v>
      </c>
      <c r="H10" s="4">
        <f t="shared" si="0"/>
        <v>-77.829568543085941</v>
      </c>
      <c r="I10" s="6"/>
      <c r="J10" s="7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 s="5" customFormat="1" ht="31.5" x14ac:dyDescent="0.2">
      <c r="A11" s="55" t="s">
        <v>20</v>
      </c>
      <c r="B11" s="54" t="s">
        <v>164</v>
      </c>
      <c r="C11" s="53" t="s">
        <v>18</v>
      </c>
      <c r="D11" s="39" t="s">
        <v>19</v>
      </c>
      <c r="E11" s="4">
        <v>6.9</v>
      </c>
      <c r="F11" s="98">
        <v>6.9</v>
      </c>
      <c r="G11" s="4">
        <v>0.9</v>
      </c>
      <c r="H11" s="4">
        <f t="shared" si="0"/>
        <v>-86.956521739130437</v>
      </c>
      <c r="I11" s="6"/>
      <c r="J11" s="7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 s="5" customFormat="1" ht="47.25" x14ac:dyDescent="0.2">
      <c r="A12" s="29">
        <v>4</v>
      </c>
      <c r="B12" s="54" t="s">
        <v>21</v>
      </c>
      <c r="C12" s="53" t="s">
        <v>14</v>
      </c>
      <c r="D12" s="39" t="s">
        <v>15</v>
      </c>
      <c r="E12" s="4">
        <v>80.599999999999994</v>
      </c>
      <c r="F12" s="4">
        <v>80</v>
      </c>
      <c r="G12" s="4">
        <v>80.599999999999994</v>
      </c>
      <c r="H12" s="4">
        <f t="shared" si="0"/>
        <v>0.74999999999998579</v>
      </c>
      <c r="I12" s="6"/>
      <c r="J12" s="7"/>
      <c r="K12" s="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 s="5" customFormat="1" ht="31.5" x14ac:dyDescent="0.2">
      <c r="A13" s="29">
        <v>5</v>
      </c>
      <c r="B13" s="54" t="s">
        <v>22</v>
      </c>
      <c r="C13" s="53" t="s">
        <v>18</v>
      </c>
      <c r="D13" s="39" t="s">
        <v>15</v>
      </c>
      <c r="E13" s="4">
        <v>0.7</v>
      </c>
      <c r="F13" s="4">
        <v>3</v>
      </c>
      <c r="G13" s="4">
        <v>2.8</v>
      </c>
      <c r="H13" s="4">
        <f t="shared" si="0"/>
        <v>-6.6666666666666714</v>
      </c>
      <c r="I13" s="6"/>
      <c r="J13" s="7"/>
      <c r="K13" s="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</row>
    <row r="14" spans="1:66" s="5" customFormat="1" x14ac:dyDescent="0.2">
      <c r="A14" s="9">
        <v>6</v>
      </c>
      <c r="B14" s="54" t="s">
        <v>23</v>
      </c>
      <c r="C14" s="53" t="s">
        <v>18</v>
      </c>
      <c r="D14" s="39" t="s">
        <v>15</v>
      </c>
      <c r="E14" s="98">
        <v>158</v>
      </c>
      <c r="F14" s="98">
        <v>150</v>
      </c>
      <c r="G14" s="98">
        <v>27</v>
      </c>
      <c r="H14" s="4">
        <f t="shared" si="0"/>
        <v>-82</v>
      </c>
      <c r="I14" s="6"/>
      <c r="J14" s="7"/>
      <c r="K14" s="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</row>
    <row r="15" spans="1:66" s="5" customFormat="1" x14ac:dyDescent="0.2">
      <c r="A15" s="109">
        <v>2</v>
      </c>
      <c r="B15" s="134" t="s">
        <v>143</v>
      </c>
      <c r="C15" s="134"/>
      <c r="D15" s="134"/>
      <c r="E15" s="134"/>
      <c r="F15" s="134"/>
      <c r="G15" s="134"/>
      <c r="H15" s="134"/>
      <c r="I15" s="6"/>
      <c r="J15" s="7"/>
      <c r="K15" s="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 ht="47.25" x14ac:dyDescent="0.2">
      <c r="A16" s="75">
        <v>1</v>
      </c>
      <c r="B16" s="76" t="s">
        <v>148</v>
      </c>
      <c r="C16" s="77" t="s">
        <v>18</v>
      </c>
      <c r="D16" s="77" t="s">
        <v>15</v>
      </c>
      <c r="E16" s="34">
        <v>0</v>
      </c>
      <c r="F16" s="77">
        <v>2.8</v>
      </c>
      <c r="G16" s="25">
        <v>11.5</v>
      </c>
      <c r="H16" s="79">
        <f t="shared" ref="H16:H23" si="1">G16/F16*100-100</f>
        <v>310.71428571428578</v>
      </c>
    </row>
    <row r="17" spans="1:66" ht="31.5" x14ac:dyDescent="0.2">
      <c r="A17" s="75">
        <v>2</v>
      </c>
      <c r="B17" s="76" t="s">
        <v>149</v>
      </c>
      <c r="C17" s="77" t="s">
        <v>14</v>
      </c>
      <c r="D17" s="77" t="s">
        <v>15</v>
      </c>
      <c r="E17" s="34">
        <v>63.3</v>
      </c>
      <c r="F17" s="77">
        <v>62.3</v>
      </c>
      <c r="G17" s="25">
        <v>62.5</v>
      </c>
      <c r="H17" s="79">
        <f t="shared" si="1"/>
        <v>0.3210272873194242</v>
      </c>
    </row>
    <row r="18" spans="1:66" ht="63" x14ac:dyDescent="0.2">
      <c r="A18" s="75">
        <v>3</v>
      </c>
      <c r="B18" s="76" t="s">
        <v>150</v>
      </c>
      <c r="C18" s="77" t="s">
        <v>14</v>
      </c>
      <c r="D18" s="77" t="s">
        <v>15</v>
      </c>
      <c r="E18" s="34">
        <v>63.2</v>
      </c>
      <c r="F18" s="77">
        <v>63</v>
      </c>
      <c r="G18" s="25">
        <v>22</v>
      </c>
      <c r="H18" s="79">
        <f t="shared" si="1"/>
        <v>-65.07936507936509</v>
      </c>
    </row>
    <row r="19" spans="1:66" ht="47.25" x14ac:dyDescent="0.2">
      <c r="A19" s="75">
        <v>4</v>
      </c>
      <c r="B19" s="76" t="s">
        <v>151</v>
      </c>
      <c r="C19" s="77" t="s">
        <v>14</v>
      </c>
      <c r="D19" s="77" t="s">
        <v>15</v>
      </c>
      <c r="E19" s="34">
        <v>98.6</v>
      </c>
      <c r="F19" s="77">
        <v>85</v>
      </c>
      <c r="G19" s="25">
        <v>0</v>
      </c>
      <c r="H19" s="79">
        <f t="shared" si="1"/>
        <v>-100</v>
      </c>
    </row>
    <row r="20" spans="1:66" ht="31.5" x14ac:dyDescent="0.2">
      <c r="A20" s="75">
        <v>5</v>
      </c>
      <c r="B20" s="76" t="s">
        <v>152</v>
      </c>
      <c r="C20" s="77" t="s">
        <v>14</v>
      </c>
      <c r="D20" s="77" t="s">
        <v>15</v>
      </c>
      <c r="E20" s="34">
        <v>93.1</v>
      </c>
      <c r="F20" s="77">
        <v>92</v>
      </c>
      <c r="G20" s="25">
        <v>21.7</v>
      </c>
      <c r="H20" s="79">
        <f t="shared" si="1"/>
        <v>-76.413043478260875</v>
      </c>
    </row>
    <row r="21" spans="1:66" ht="78.75" x14ac:dyDescent="0.2">
      <c r="A21" s="75">
        <v>6</v>
      </c>
      <c r="B21" s="76" t="s">
        <v>153</v>
      </c>
      <c r="C21" s="77" t="s">
        <v>14</v>
      </c>
      <c r="D21" s="77" t="s">
        <v>15</v>
      </c>
      <c r="E21" s="34">
        <v>68.400000000000006</v>
      </c>
      <c r="F21" s="77">
        <v>80</v>
      </c>
      <c r="G21" s="25">
        <v>3.5</v>
      </c>
      <c r="H21" s="79">
        <f t="shared" si="1"/>
        <v>-95.625</v>
      </c>
    </row>
    <row r="22" spans="1:66" ht="63" x14ac:dyDescent="0.2">
      <c r="A22" s="75">
        <v>7</v>
      </c>
      <c r="B22" s="76" t="s">
        <v>154</v>
      </c>
      <c r="C22" s="77" t="s">
        <v>14</v>
      </c>
      <c r="D22" s="77" t="s">
        <v>15</v>
      </c>
      <c r="E22" s="34">
        <v>149</v>
      </c>
      <c r="F22" s="77">
        <v>90</v>
      </c>
      <c r="G22" s="25">
        <v>64</v>
      </c>
      <c r="H22" s="79">
        <f t="shared" si="1"/>
        <v>-28.888888888888886</v>
      </c>
    </row>
    <row r="23" spans="1:66" ht="31.5" x14ac:dyDescent="0.2">
      <c r="A23" s="75">
        <v>8</v>
      </c>
      <c r="B23" s="76" t="s">
        <v>155</v>
      </c>
      <c r="C23" s="77" t="s">
        <v>14</v>
      </c>
      <c r="D23" s="77" t="s">
        <v>15</v>
      </c>
      <c r="E23" s="34">
        <v>98.6</v>
      </c>
      <c r="F23" s="77">
        <v>95</v>
      </c>
      <c r="G23" s="25">
        <v>47.1</v>
      </c>
      <c r="H23" s="79">
        <f t="shared" si="1"/>
        <v>-50.421052631578945</v>
      </c>
    </row>
    <row r="24" spans="1:66" x14ac:dyDescent="0.2">
      <c r="A24" s="109" t="s">
        <v>2</v>
      </c>
      <c r="B24" s="134" t="s">
        <v>159</v>
      </c>
      <c r="C24" s="134"/>
      <c r="D24" s="134"/>
      <c r="E24" s="134"/>
      <c r="F24" s="134"/>
      <c r="G24" s="134"/>
      <c r="H24" s="134"/>
    </row>
    <row r="25" spans="1:66" ht="47.25" x14ac:dyDescent="0.2">
      <c r="A25" s="59">
        <v>1</v>
      </c>
      <c r="B25" s="91" t="s">
        <v>82</v>
      </c>
      <c r="C25" s="90" t="s">
        <v>14</v>
      </c>
      <c r="D25" s="90" t="s">
        <v>15</v>
      </c>
      <c r="E25" s="4">
        <v>3.2</v>
      </c>
      <c r="F25" s="93">
        <v>3.3</v>
      </c>
      <c r="G25" s="93">
        <v>1</v>
      </c>
      <c r="H25" s="4">
        <f t="shared" ref="H25:H31" si="2">G25/F25*100-100</f>
        <v>-69.696969696969688</v>
      </c>
    </row>
    <row r="26" spans="1:66" ht="31.5" x14ac:dyDescent="0.2">
      <c r="A26" s="59">
        <v>2</v>
      </c>
      <c r="B26" s="91" t="s">
        <v>81</v>
      </c>
      <c r="C26" s="90" t="s">
        <v>14</v>
      </c>
      <c r="D26" s="90" t="s">
        <v>15</v>
      </c>
      <c r="E26" s="4">
        <v>58.1</v>
      </c>
      <c r="F26" s="93">
        <v>58.2</v>
      </c>
      <c r="G26" s="93">
        <v>18.899999999999999</v>
      </c>
      <c r="H26" s="4">
        <f t="shared" si="2"/>
        <v>-67.525773195876297</v>
      </c>
    </row>
    <row r="27" spans="1:66" ht="31.5" x14ac:dyDescent="0.2">
      <c r="A27" s="59">
        <v>3</v>
      </c>
      <c r="B27" s="91" t="s">
        <v>25</v>
      </c>
      <c r="C27" s="90" t="s">
        <v>14</v>
      </c>
      <c r="D27" s="90" t="s">
        <v>15</v>
      </c>
      <c r="E27" s="90">
        <v>46</v>
      </c>
      <c r="F27" s="93">
        <v>46.1</v>
      </c>
      <c r="G27" s="94">
        <v>16.8</v>
      </c>
      <c r="H27" s="4">
        <f t="shared" si="2"/>
        <v>-63.557483731019524</v>
      </c>
    </row>
    <row r="28" spans="1:66" ht="31.5" x14ac:dyDescent="0.2">
      <c r="A28" s="59">
        <v>4</v>
      </c>
      <c r="B28" s="91" t="s">
        <v>26</v>
      </c>
      <c r="C28" s="90" t="s">
        <v>14</v>
      </c>
      <c r="D28" s="90" t="s">
        <v>15</v>
      </c>
      <c r="E28" s="4">
        <v>13.1</v>
      </c>
      <c r="F28" s="93">
        <v>13.2</v>
      </c>
      <c r="G28" s="93">
        <v>3.6</v>
      </c>
      <c r="H28" s="4">
        <f t="shared" si="2"/>
        <v>-72.72727272727272</v>
      </c>
    </row>
    <row r="29" spans="1:66" ht="47.25" x14ac:dyDescent="0.2">
      <c r="A29" s="59">
        <v>5</v>
      </c>
      <c r="B29" s="91" t="s">
        <v>27</v>
      </c>
      <c r="C29" s="90" t="s">
        <v>14</v>
      </c>
      <c r="D29" s="90" t="s">
        <v>15</v>
      </c>
      <c r="E29" s="4">
        <v>2.1</v>
      </c>
      <c r="F29" s="93">
        <v>2.2000000000000002</v>
      </c>
      <c r="G29" s="93">
        <v>0.5</v>
      </c>
      <c r="H29" s="4">
        <f t="shared" si="2"/>
        <v>-77.27272727272728</v>
      </c>
    </row>
    <row r="30" spans="1:66" ht="47.25" x14ac:dyDescent="0.2">
      <c r="A30" s="59">
        <v>6</v>
      </c>
      <c r="B30" s="91" t="s">
        <v>28</v>
      </c>
      <c r="C30" s="90" t="s">
        <v>14</v>
      </c>
      <c r="D30" s="90" t="s">
        <v>88</v>
      </c>
      <c r="E30" s="90">
        <v>17</v>
      </c>
      <c r="F30" s="93">
        <v>17</v>
      </c>
      <c r="G30" s="93">
        <v>0</v>
      </c>
      <c r="H30" s="4">
        <f t="shared" si="2"/>
        <v>-100</v>
      </c>
    </row>
    <row r="31" spans="1:66" ht="47.25" x14ac:dyDescent="0.2">
      <c r="A31" s="59">
        <v>7</v>
      </c>
      <c r="B31" s="91" t="s">
        <v>108</v>
      </c>
      <c r="C31" s="90" t="s">
        <v>14</v>
      </c>
      <c r="D31" s="90" t="s">
        <v>15</v>
      </c>
      <c r="E31" s="4">
        <v>5</v>
      </c>
      <c r="F31" s="93">
        <v>6</v>
      </c>
      <c r="G31" s="93">
        <v>1.5</v>
      </c>
      <c r="H31" s="4">
        <f t="shared" si="2"/>
        <v>-75</v>
      </c>
    </row>
    <row r="32" spans="1:66" s="14" customFormat="1" x14ac:dyDescent="0.2">
      <c r="A32" s="109" t="s">
        <v>29</v>
      </c>
      <c r="B32" s="134" t="s">
        <v>160</v>
      </c>
      <c r="C32" s="134"/>
      <c r="D32" s="134"/>
      <c r="E32" s="134"/>
      <c r="F32" s="134"/>
      <c r="G32" s="134"/>
      <c r="H32" s="134"/>
      <c r="I32" s="13"/>
      <c r="J32" s="7"/>
      <c r="K32" s="7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s="5" customFormat="1" x14ac:dyDescent="0.2">
      <c r="A33" s="69">
        <v>1</v>
      </c>
      <c r="B33" s="70" t="s">
        <v>107</v>
      </c>
      <c r="C33" s="69" t="s">
        <v>14</v>
      </c>
      <c r="D33" s="69" t="s">
        <v>15</v>
      </c>
      <c r="E33" s="4">
        <v>2.6</v>
      </c>
      <c r="F33" s="4">
        <v>5</v>
      </c>
      <c r="G33" s="4">
        <v>1.25</v>
      </c>
      <c r="H33" s="97">
        <f>G33*100/F33-100</f>
        <v>-75</v>
      </c>
      <c r="I33" s="6"/>
      <c r="J33" s="7"/>
      <c r="K33" s="7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</row>
    <row r="34" spans="1:66" s="5" customFormat="1" ht="31.5" x14ac:dyDescent="0.2">
      <c r="A34" s="9">
        <v>2</v>
      </c>
      <c r="B34" s="70" t="s">
        <v>30</v>
      </c>
      <c r="C34" s="69" t="s">
        <v>14</v>
      </c>
      <c r="D34" s="69" t="s">
        <v>15</v>
      </c>
      <c r="E34" s="4">
        <v>100</v>
      </c>
      <c r="F34" s="4">
        <v>100</v>
      </c>
      <c r="G34" s="4">
        <v>100</v>
      </c>
      <c r="H34" s="97">
        <f>G34*100/F34-100</f>
        <v>0</v>
      </c>
      <c r="I34" s="6"/>
      <c r="J34" s="7"/>
      <c r="K34" s="7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</row>
    <row r="35" spans="1:66" s="5" customFormat="1" x14ac:dyDescent="0.2">
      <c r="A35" s="109">
        <v>5</v>
      </c>
      <c r="B35" s="134" t="s">
        <v>161</v>
      </c>
      <c r="C35" s="134"/>
      <c r="D35" s="134"/>
      <c r="E35" s="134"/>
      <c r="F35" s="134"/>
      <c r="G35" s="134"/>
      <c r="H35" s="134"/>
      <c r="I35" s="6"/>
      <c r="J35" s="7"/>
      <c r="K35" s="7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s="5" customFormat="1" ht="78.75" x14ac:dyDescent="0.2">
      <c r="A36" s="59">
        <v>1</v>
      </c>
      <c r="B36" s="67" t="s">
        <v>98</v>
      </c>
      <c r="C36" s="68" t="s">
        <v>96</v>
      </c>
      <c r="D36" s="71" t="s">
        <v>15</v>
      </c>
      <c r="E36" s="97">
        <v>100</v>
      </c>
      <c r="F36" s="97">
        <v>100</v>
      </c>
      <c r="G36" s="97">
        <v>100</v>
      </c>
      <c r="H36" s="97">
        <f>G36/F36*100-100</f>
        <v>0</v>
      </c>
      <c r="I36" s="6"/>
      <c r="J36" s="7"/>
      <c r="K36" s="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</row>
    <row r="37" spans="1:66" s="5" customFormat="1" ht="47.25" x14ac:dyDescent="0.2">
      <c r="A37" s="59">
        <v>2</v>
      </c>
      <c r="B37" s="67" t="s">
        <v>99</v>
      </c>
      <c r="C37" s="68" t="s">
        <v>96</v>
      </c>
      <c r="D37" s="71" t="s">
        <v>167</v>
      </c>
      <c r="E37" s="92">
        <v>626.94000000000005</v>
      </c>
      <c r="F37" s="97">
        <v>620</v>
      </c>
      <c r="G37" s="92">
        <v>158.61000000000001</v>
      </c>
      <c r="H37" s="97">
        <f t="shared" ref="H37:H46" si="3">G37/F37*100-100</f>
        <v>-74.417741935483861</v>
      </c>
      <c r="I37" s="6"/>
      <c r="J37" s="7"/>
      <c r="K37" s="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</row>
    <row r="38" spans="1:66" s="5" customFormat="1" ht="47.25" x14ac:dyDescent="0.2">
      <c r="A38" s="59">
        <v>3</v>
      </c>
      <c r="B38" s="67" t="s">
        <v>85</v>
      </c>
      <c r="C38" s="68" t="s">
        <v>96</v>
      </c>
      <c r="D38" s="71" t="s">
        <v>15</v>
      </c>
      <c r="E38" s="97">
        <v>105.5</v>
      </c>
      <c r="F38" s="97">
        <v>100</v>
      </c>
      <c r="G38" s="97">
        <v>100.5</v>
      </c>
      <c r="H38" s="97">
        <f t="shared" si="3"/>
        <v>0.49999999999998579</v>
      </c>
      <c r="I38" s="6"/>
      <c r="J38" s="7"/>
      <c r="K38" s="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66" s="5" customFormat="1" ht="31.5" x14ac:dyDescent="0.2">
      <c r="A39" s="59">
        <v>4</v>
      </c>
      <c r="B39" s="67" t="s">
        <v>31</v>
      </c>
      <c r="C39" s="68" t="s">
        <v>97</v>
      </c>
      <c r="D39" s="71" t="s">
        <v>15</v>
      </c>
      <c r="E39" s="92">
        <v>0.76</v>
      </c>
      <c r="F39" s="92">
        <v>0.85</v>
      </c>
      <c r="G39" s="97">
        <v>0.76</v>
      </c>
      <c r="H39" s="97">
        <f t="shared" si="3"/>
        <v>-10.588235294117638</v>
      </c>
      <c r="I39" s="6"/>
      <c r="J39" s="7"/>
      <c r="K39" s="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66" s="5" customFormat="1" ht="47.25" x14ac:dyDescent="0.2">
      <c r="A40" s="59">
        <v>5</v>
      </c>
      <c r="B40" s="67" t="s">
        <v>100</v>
      </c>
      <c r="C40" s="68" t="s">
        <v>96</v>
      </c>
      <c r="D40" s="71" t="s">
        <v>15</v>
      </c>
      <c r="E40" s="97">
        <v>98</v>
      </c>
      <c r="F40" s="97">
        <v>85</v>
      </c>
      <c r="G40" s="97">
        <v>98.6</v>
      </c>
      <c r="H40" s="97">
        <f t="shared" si="3"/>
        <v>15.999999999999986</v>
      </c>
      <c r="I40" s="6"/>
      <c r="J40" s="7"/>
      <c r="K40" s="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</row>
    <row r="41" spans="1:66" s="5" customFormat="1" ht="47.25" x14ac:dyDescent="0.2">
      <c r="A41" s="59">
        <v>6</v>
      </c>
      <c r="B41" s="67" t="s">
        <v>140</v>
      </c>
      <c r="C41" s="68" t="s">
        <v>96</v>
      </c>
      <c r="D41" s="71" t="s">
        <v>15</v>
      </c>
      <c r="E41" s="97">
        <v>62</v>
      </c>
      <c r="F41" s="97">
        <v>61</v>
      </c>
      <c r="G41" s="97">
        <v>61</v>
      </c>
      <c r="H41" s="97">
        <f t="shared" si="3"/>
        <v>0</v>
      </c>
      <c r="I41" s="6"/>
      <c r="J41" s="7"/>
      <c r="K41" s="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</row>
    <row r="42" spans="1:66" s="5" customFormat="1" ht="47.25" x14ac:dyDescent="0.2">
      <c r="A42" s="59">
        <v>7</v>
      </c>
      <c r="B42" s="67" t="s">
        <v>101</v>
      </c>
      <c r="C42" s="68" t="s">
        <v>96</v>
      </c>
      <c r="D42" s="71" t="s">
        <v>32</v>
      </c>
      <c r="E42" s="92">
        <v>1</v>
      </c>
      <c r="F42" s="92">
        <v>2</v>
      </c>
      <c r="G42" s="92">
        <v>1</v>
      </c>
      <c r="H42" s="97">
        <f t="shared" si="3"/>
        <v>-50</v>
      </c>
      <c r="I42" s="6"/>
      <c r="J42" s="7"/>
      <c r="K42" s="7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</row>
    <row r="43" spans="1:66" s="5" customFormat="1" ht="47.25" x14ac:dyDescent="0.2">
      <c r="A43" s="59">
        <v>8</v>
      </c>
      <c r="B43" s="67" t="s">
        <v>33</v>
      </c>
      <c r="C43" s="68" t="s">
        <v>96</v>
      </c>
      <c r="D43" s="71" t="s">
        <v>15</v>
      </c>
      <c r="E43" s="97">
        <v>63</v>
      </c>
      <c r="F43" s="97">
        <v>63</v>
      </c>
      <c r="G43" s="97">
        <v>63</v>
      </c>
      <c r="H43" s="97">
        <f t="shared" si="3"/>
        <v>0</v>
      </c>
      <c r="I43" s="6"/>
      <c r="J43" s="7"/>
      <c r="K43" s="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</row>
    <row r="44" spans="1:66" s="5" customFormat="1" ht="31.5" x14ac:dyDescent="0.2">
      <c r="A44" s="59">
        <v>9</v>
      </c>
      <c r="B44" s="67" t="s">
        <v>34</v>
      </c>
      <c r="C44" s="68" t="s">
        <v>96</v>
      </c>
      <c r="D44" s="71" t="s">
        <v>32</v>
      </c>
      <c r="E44" s="92">
        <v>24</v>
      </c>
      <c r="F44" s="92">
        <v>20</v>
      </c>
      <c r="G44" s="92">
        <v>0</v>
      </c>
      <c r="H44" s="97">
        <f t="shared" si="3"/>
        <v>-100</v>
      </c>
      <c r="I44" s="6"/>
      <c r="J44" s="7"/>
      <c r="K44" s="7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</row>
    <row r="45" spans="1:66" s="5" customFormat="1" ht="63" x14ac:dyDescent="0.2">
      <c r="A45" s="59">
        <v>10</v>
      </c>
      <c r="B45" s="67" t="s">
        <v>121</v>
      </c>
      <c r="C45" s="68" t="s">
        <v>96</v>
      </c>
      <c r="D45" s="71" t="s">
        <v>139</v>
      </c>
      <c r="E45" s="92">
        <v>31</v>
      </c>
      <c r="F45" s="92">
        <v>30</v>
      </c>
      <c r="G45" s="92">
        <v>27</v>
      </c>
      <c r="H45" s="97">
        <f t="shared" si="3"/>
        <v>-10</v>
      </c>
      <c r="I45" s="6"/>
      <c r="J45" s="7"/>
      <c r="K45" s="7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</row>
    <row r="46" spans="1:66" s="5" customFormat="1" ht="31.5" x14ac:dyDescent="0.2">
      <c r="A46" s="59">
        <v>11</v>
      </c>
      <c r="B46" s="67" t="s">
        <v>102</v>
      </c>
      <c r="C46" s="68" t="s">
        <v>96</v>
      </c>
      <c r="D46" s="71" t="s">
        <v>15</v>
      </c>
      <c r="E46" s="97">
        <v>103.13</v>
      </c>
      <c r="F46" s="97">
        <v>95</v>
      </c>
      <c r="G46" s="97">
        <v>63.32</v>
      </c>
      <c r="H46" s="97">
        <f t="shared" si="3"/>
        <v>-33.347368421052636</v>
      </c>
      <c r="I46" s="6"/>
      <c r="J46" s="7"/>
      <c r="K46" s="7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</row>
    <row r="47" spans="1:66" s="5" customFormat="1" x14ac:dyDescent="0.2">
      <c r="A47" s="109" t="s">
        <v>35</v>
      </c>
      <c r="B47" s="134" t="s">
        <v>127</v>
      </c>
      <c r="C47" s="134"/>
      <c r="D47" s="134"/>
      <c r="E47" s="134"/>
      <c r="F47" s="134"/>
      <c r="G47" s="134"/>
      <c r="H47" s="134"/>
      <c r="I47" s="6"/>
      <c r="J47" s="7"/>
      <c r="K47" s="7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</row>
    <row r="48" spans="1:66" ht="31.5" x14ac:dyDescent="0.2">
      <c r="A48" s="105">
        <v>1</v>
      </c>
      <c r="B48" s="11" t="s">
        <v>120</v>
      </c>
      <c r="C48" s="10" t="s">
        <v>14</v>
      </c>
      <c r="D48" s="10" t="s">
        <v>15</v>
      </c>
      <c r="E48" s="10">
        <v>53.2</v>
      </c>
      <c r="F48" s="10">
        <v>55</v>
      </c>
      <c r="G48" s="10">
        <v>53.6</v>
      </c>
      <c r="H48" s="84">
        <f>G48/F48*100-100</f>
        <v>-2.5454545454545325</v>
      </c>
    </row>
    <row r="49" spans="1:66" ht="31.5" x14ac:dyDescent="0.2">
      <c r="A49" s="105">
        <v>2</v>
      </c>
      <c r="B49" s="11" t="s">
        <v>138</v>
      </c>
      <c r="C49" s="10" t="s">
        <v>14</v>
      </c>
      <c r="D49" s="10" t="s">
        <v>15</v>
      </c>
      <c r="E49" s="10">
        <v>68</v>
      </c>
      <c r="F49" s="10">
        <v>70</v>
      </c>
      <c r="G49" s="10">
        <v>68.5</v>
      </c>
      <c r="H49" s="84">
        <f>G49/F49*100-100</f>
        <v>-2.142857142857153</v>
      </c>
    </row>
    <row r="50" spans="1:66" ht="31.5" x14ac:dyDescent="0.2">
      <c r="A50" s="105">
        <v>3</v>
      </c>
      <c r="B50" s="11" t="s">
        <v>37</v>
      </c>
      <c r="C50" s="10" t="s">
        <v>14</v>
      </c>
      <c r="D50" s="10" t="s">
        <v>36</v>
      </c>
      <c r="E50" s="10">
        <v>95</v>
      </c>
      <c r="F50" s="10">
        <v>95</v>
      </c>
      <c r="G50" s="10">
        <v>25</v>
      </c>
      <c r="H50" s="84">
        <f>G50/F50*100-100</f>
        <v>-73.684210526315795</v>
      </c>
      <c r="I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5" customFormat="1" ht="43.5" customHeight="1" x14ac:dyDescent="0.2">
      <c r="A51" s="109" t="s">
        <v>38</v>
      </c>
      <c r="B51" s="134" t="s">
        <v>129</v>
      </c>
      <c r="C51" s="134"/>
      <c r="D51" s="134"/>
      <c r="E51" s="134"/>
      <c r="F51" s="134"/>
      <c r="G51" s="134"/>
      <c r="H51" s="134"/>
      <c r="I51" s="6"/>
      <c r="J51" s="7"/>
      <c r="K51" s="7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</row>
    <row r="52" spans="1:66" s="5" customFormat="1" ht="47.25" x14ac:dyDescent="0.2">
      <c r="A52" s="78">
        <v>1</v>
      </c>
      <c r="B52" s="47" t="s">
        <v>39</v>
      </c>
      <c r="C52" s="46" t="s">
        <v>14</v>
      </c>
      <c r="D52" s="46" t="s">
        <v>15</v>
      </c>
      <c r="E52" s="78">
        <v>85</v>
      </c>
      <c r="F52" s="78">
        <v>90</v>
      </c>
      <c r="G52" s="78">
        <v>85</v>
      </c>
      <c r="H52" s="34">
        <f>G52/F52*100-100</f>
        <v>-5.5555555555555571</v>
      </c>
      <c r="I52" s="6"/>
      <c r="J52" s="7"/>
      <c r="K52" s="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</row>
    <row r="53" spans="1:66" ht="31.5" x14ac:dyDescent="0.2">
      <c r="A53" s="46">
        <v>2</v>
      </c>
      <c r="B53" s="57" t="s">
        <v>86</v>
      </c>
      <c r="C53" s="58" t="s">
        <v>14</v>
      </c>
      <c r="D53" s="58" t="s">
        <v>15</v>
      </c>
      <c r="E53" s="78">
        <v>26.4</v>
      </c>
      <c r="F53" s="78">
        <v>26</v>
      </c>
      <c r="G53" s="78">
        <v>7.9</v>
      </c>
      <c r="H53" s="34">
        <f>G53/F53*100-100</f>
        <v>-69.615384615384613</v>
      </c>
    </row>
    <row r="54" spans="1:66" ht="94.5" x14ac:dyDescent="0.2">
      <c r="A54" s="46">
        <v>3</v>
      </c>
      <c r="B54" s="47" t="s">
        <v>156</v>
      </c>
      <c r="C54" s="46" t="s">
        <v>14</v>
      </c>
      <c r="D54" s="46" t="s">
        <v>15</v>
      </c>
      <c r="E54" s="78">
        <v>100</v>
      </c>
      <c r="F54" s="78">
        <v>100</v>
      </c>
      <c r="G54" s="78">
        <v>100</v>
      </c>
      <c r="H54" s="34">
        <f>G54/F54*100-100</f>
        <v>0</v>
      </c>
    </row>
    <row r="55" spans="1:66" ht="47.25" x14ac:dyDescent="0.2">
      <c r="A55" s="46">
        <v>4</v>
      </c>
      <c r="B55" s="47" t="s">
        <v>157</v>
      </c>
      <c r="C55" s="46" t="s">
        <v>14</v>
      </c>
      <c r="D55" s="46" t="s">
        <v>15</v>
      </c>
      <c r="E55" s="34">
        <v>48.9</v>
      </c>
      <c r="F55" s="78">
        <v>52</v>
      </c>
      <c r="G55" s="34">
        <v>0</v>
      </c>
      <c r="H55" s="34">
        <f>G55/F55*100-100</f>
        <v>-100</v>
      </c>
    </row>
    <row r="56" spans="1:66" s="5" customFormat="1" ht="34.5" customHeight="1" x14ac:dyDescent="0.2">
      <c r="A56" s="109" t="s">
        <v>40</v>
      </c>
      <c r="B56" s="138" t="s">
        <v>162</v>
      </c>
      <c r="C56" s="139"/>
      <c r="D56" s="139"/>
      <c r="E56" s="139"/>
      <c r="F56" s="139"/>
      <c r="G56" s="139"/>
      <c r="H56" s="139"/>
      <c r="I56" s="6"/>
      <c r="J56" s="7"/>
      <c r="K56" s="7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</row>
    <row r="57" spans="1:66" ht="31.5" x14ac:dyDescent="0.2">
      <c r="A57" s="35" t="s">
        <v>12</v>
      </c>
      <c r="B57" s="47" t="s">
        <v>87</v>
      </c>
      <c r="C57" s="46" t="s">
        <v>14</v>
      </c>
      <c r="D57" s="46" t="s">
        <v>19</v>
      </c>
      <c r="E57" s="78">
        <v>9159</v>
      </c>
      <c r="F57" s="78">
        <v>9475</v>
      </c>
      <c r="G57" s="78">
        <v>9159</v>
      </c>
      <c r="H57" s="34">
        <f>G57/F57*100-100</f>
        <v>-3.3350923482849595</v>
      </c>
    </row>
    <row r="58" spans="1:66" x14ac:dyDescent="0.2">
      <c r="A58" s="35" t="s">
        <v>16</v>
      </c>
      <c r="B58" s="47" t="s">
        <v>41</v>
      </c>
      <c r="C58" s="46" t="s">
        <v>14</v>
      </c>
      <c r="D58" s="46" t="s">
        <v>42</v>
      </c>
      <c r="E58" s="78">
        <v>755.4</v>
      </c>
      <c r="F58" s="78">
        <v>758.4</v>
      </c>
      <c r="G58" s="78">
        <v>757.2</v>
      </c>
      <c r="H58" s="34">
        <f>G58/F58*100-100</f>
        <v>-0.15822784810126223</v>
      </c>
    </row>
    <row r="59" spans="1:66" ht="31.5" x14ac:dyDescent="0.2">
      <c r="A59" s="35" t="s">
        <v>20</v>
      </c>
      <c r="B59" s="47" t="s">
        <v>43</v>
      </c>
      <c r="C59" s="46" t="s">
        <v>14</v>
      </c>
      <c r="D59" s="46" t="s">
        <v>15</v>
      </c>
      <c r="E59" s="78">
        <v>27.5</v>
      </c>
      <c r="F59" s="78">
        <v>27.5</v>
      </c>
      <c r="G59" s="78">
        <v>28.2</v>
      </c>
      <c r="H59" s="34">
        <f>G59/F59*100-100</f>
        <v>2.5454545454545325</v>
      </c>
    </row>
    <row r="60" spans="1:66" s="5" customFormat="1" ht="37.5" customHeight="1" x14ac:dyDescent="0.2">
      <c r="A60" s="109" t="s">
        <v>45</v>
      </c>
      <c r="B60" s="134" t="s">
        <v>112</v>
      </c>
      <c r="C60" s="134"/>
      <c r="D60" s="134"/>
      <c r="E60" s="134"/>
      <c r="F60" s="134"/>
      <c r="G60" s="134"/>
      <c r="H60" s="134"/>
      <c r="I60" s="6"/>
      <c r="J60" s="7"/>
      <c r="K60" s="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</row>
    <row r="61" spans="1:66" ht="31.5" x14ac:dyDescent="0.2">
      <c r="A61" s="36">
        <v>1</v>
      </c>
      <c r="B61" s="37" t="s">
        <v>52</v>
      </c>
      <c r="C61" s="24" t="s">
        <v>47</v>
      </c>
      <c r="D61" s="24" t="s">
        <v>15</v>
      </c>
      <c r="E61" s="24">
        <v>20</v>
      </c>
      <c r="F61" s="24">
        <v>20</v>
      </c>
      <c r="G61" s="24">
        <v>0</v>
      </c>
      <c r="H61" s="80">
        <f>G61/F61*100-100</f>
        <v>-100</v>
      </c>
    </row>
    <row r="62" spans="1:66" ht="47.25" x14ac:dyDescent="0.2">
      <c r="A62" s="36">
        <v>2</v>
      </c>
      <c r="B62" s="37" t="s">
        <v>46</v>
      </c>
      <c r="C62" s="24" t="s">
        <v>47</v>
      </c>
      <c r="D62" s="24" t="s">
        <v>15</v>
      </c>
      <c r="E62" s="24">
        <v>15</v>
      </c>
      <c r="F62" s="24">
        <v>26.7</v>
      </c>
      <c r="G62" s="24">
        <v>0</v>
      </c>
      <c r="H62" s="81">
        <f>G62/F62*100-100</f>
        <v>-100</v>
      </c>
    </row>
    <row r="63" spans="1:66" ht="47.25" x14ac:dyDescent="0.2">
      <c r="A63" s="36">
        <v>3</v>
      </c>
      <c r="B63" s="37" t="s">
        <v>53</v>
      </c>
      <c r="C63" s="24" t="s">
        <v>47</v>
      </c>
      <c r="D63" s="24" t="s">
        <v>15</v>
      </c>
      <c r="E63" s="24">
        <v>26</v>
      </c>
      <c r="F63" s="24">
        <v>33.700000000000003</v>
      </c>
      <c r="G63" s="24">
        <v>0</v>
      </c>
      <c r="H63" s="81">
        <f>G63/F63*100-100</f>
        <v>-100</v>
      </c>
    </row>
    <row r="64" spans="1:66" ht="63" x14ac:dyDescent="0.2">
      <c r="A64" s="36">
        <v>4</v>
      </c>
      <c r="B64" s="37" t="s">
        <v>141</v>
      </c>
      <c r="C64" s="24" t="s">
        <v>14</v>
      </c>
      <c r="D64" s="24" t="s">
        <v>15</v>
      </c>
      <c r="E64" s="24">
        <v>1</v>
      </c>
      <c r="F64" s="24">
        <v>50.1</v>
      </c>
      <c r="G64" s="24">
        <v>0</v>
      </c>
      <c r="H64" s="82">
        <f>G64/F64*100-100</f>
        <v>-100</v>
      </c>
    </row>
    <row r="65" spans="1:66" ht="31.5" x14ac:dyDescent="0.2">
      <c r="A65" s="36">
        <v>5</v>
      </c>
      <c r="B65" s="37" t="s">
        <v>49</v>
      </c>
      <c r="C65" s="24" t="s">
        <v>47</v>
      </c>
      <c r="D65" s="24" t="s">
        <v>15</v>
      </c>
      <c r="E65" s="24">
        <v>96.7</v>
      </c>
      <c r="F65" s="24">
        <v>96.7</v>
      </c>
      <c r="G65" s="24">
        <v>96.7</v>
      </c>
      <c r="H65" s="24">
        <v>0</v>
      </c>
    </row>
    <row r="66" spans="1:66" ht="31.5" x14ac:dyDescent="0.2">
      <c r="A66" s="36">
        <v>6</v>
      </c>
      <c r="B66" s="37" t="s">
        <v>50</v>
      </c>
      <c r="C66" s="24" t="s">
        <v>47</v>
      </c>
      <c r="D66" s="24" t="s">
        <v>15</v>
      </c>
      <c r="E66" s="24">
        <v>62.5</v>
      </c>
      <c r="F66" s="24">
        <v>63</v>
      </c>
      <c r="G66" s="24">
        <v>0</v>
      </c>
      <c r="H66" s="82">
        <f>G66/F66*100-100</f>
        <v>-100</v>
      </c>
    </row>
    <row r="67" spans="1:66" ht="31.5" x14ac:dyDescent="0.2">
      <c r="A67" s="36">
        <v>7</v>
      </c>
      <c r="B67" s="37" t="s">
        <v>89</v>
      </c>
      <c r="C67" s="24" t="s">
        <v>90</v>
      </c>
      <c r="D67" s="24" t="s">
        <v>51</v>
      </c>
      <c r="E67" s="24">
        <v>28.87</v>
      </c>
      <c r="F67" s="24">
        <v>41.2</v>
      </c>
      <c r="G67" s="24">
        <v>0</v>
      </c>
      <c r="H67" s="80">
        <f>G67/F67*100-100</f>
        <v>-100</v>
      </c>
    </row>
    <row r="68" spans="1:66" ht="31.5" x14ac:dyDescent="0.2">
      <c r="A68" s="36">
        <v>8</v>
      </c>
      <c r="B68" s="37" t="s">
        <v>91</v>
      </c>
      <c r="C68" s="24" t="s">
        <v>90</v>
      </c>
      <c r="D68" s="24" t="s">
        <v>15</v>
      </c>
      <c r="E68" s="24">
        <v>100</v>
      </c>
      <c r="F68" s="24">
        <v>95</v>
      </c>
      <c r="G68" s="24">
        <v>14.3</v>
      </c>
      <c r="H68" s="82">
        <f t="shared" ref="H68:H71" si="4">G68/F68*100-100</f>
        <v>-84.94736842105263</v>
      </c>
    </row>
    <row r="69" spans="1:66" s="5" customFormat="1" ht="46.5" customHeight="1" x14ac:dyDescent="0.2">
      <c r="A69" s="109" t="s">
        <v>54</v>
      </c>
      <c r="B69" s="134" t="s">
        <v>163</v>
      </c>
      <c r="C69" s="134"/>
      <c r="D69" s="134"/>
      <c r="E69" s="134"/>
      <c r="F69" s="134"/>
      <c r="G69" s="134"/>
      <c r="H69" s="134"/>
      <c r="I69" s="6"/>
      <c r="J69" s="7"/>
      <c r="K69" s="7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</row>
    <row r="70" spans="1:66" s="5" customFormat="1" ht="31.5" x14ac:dyDescent="0.2">
      <c r="A70" s="100">
        <v>1</v>
      </c>
      <c r="B70" s="101" t="s">
        <v>83</v>
      </c>
      <c r="C70" s="100" t="s">
        <v>14</v>
      </c>
      <c r="D70" s="39" t="s">
        <v>15</v>
      </c>
      <c r="E70" s="39">
        <v>93</v>
      </c>
      <c r="F70" s="39">
        <v>94</v>
      </c>
      <c r="G70" s="39">
        <v>93</v>
      </c>
      <c r="H70" s="129">
        <f t="shared" si="4"/>
        <v>-1.0638297872340416</v>
      </c>
      <c r="I70" s="6"/>
      <c r="J70" s="7"/>
      <c r="K70" s="7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</row>
    <row r="71" spans="1:66" s="5" customFormat="1" ht="78.75" x14ac:dyDescent="0.2">
      <c r="A71" s="100">
        <v>2</v>
      </c>
      <c r="B71" s="101" t="s">
        <v>84</v>
      </c>
      <c r="C71" s="100" t="s">
        <v>14</v>
      </c>
      <c r="D71" s="39" t="s">
        <v>15</v>
      </c>
      <c r="E71" s="39">
        <v>85.02</v>
      </c>
      <c r="F71" s="39">
        <v>85.76</v>
      </c>
      <c r="G71" s="39">
        <v>85.02</v>
      </c>
      <c r="H71" s="129">
        <f t="shared" si="4"/>
        <v>-0.86287313432836754</v>
      </c>
      <c r="I71" s="6"/>
      <c r="J71" s="7"/>
      <c r="K71" s="7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</row>
    <row r="72" spans="1:66" s="5" customFormat="1" ht="31.5" x14ac:dyDescent="0.2">
      <c r="A72" s="100">
        <v>3</v>
      </c>
      <c r="B72" s="101" t="s">
        <v>55</v>
      </c>
      <c r="C72" s="100" t="s">
        <v>14</v>
      </c>
      <c r="D72" s="39" t="s">
        <v>15</v>
      </c>
      <c r="E72" s="39">
        <v>89</v>
      </c>
      <c r="F72" s="39">
        <v>89</v>
      </c>
      <c r="G72" s="39">
        <v>89</v>
      </c>
      <c r="H72" s="39">
        <v>0</v>
      </c>
      <c r="I72" s="6"/>
      <c r="J72" s="7"/>
      <c r="K72" s="7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</row>
    <row r="73" spans="1:66" s="5" customFormat="1" ht="31.5" x14ac:dyDescent="0.2">
      <c r="A73" s="100">
        <v>4</v>
      </c>
      <c r="B73" s="101" t="s">
        <v>56</v>
      </c>
      <c r="C73" s="100" t="s">
        <v>14</v>
      </c>
      <c r="D73" s="39" t="s">
        <v>15</v>
      </c>
      <c r="E73" s="39">
        <v>73</v>
      </c>
      <c r="F73" s="39">
        <v>73</v>
      </c>
      <c r="G73" s="39">
        <v>73</v>
      </c>
      <c r="H73" s="39">
        <v>0</v>
      </c>
      <c r="I73" s="6"/>
      <c r="J73" s="7"/>
      <c r="K73" s="7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</row>
    <row r="74" spans="1:66" s="5" customFormat="1" ht="31.5" x14ac:dyDescent="0.2">
      <c r="A74" s="100">
        <v>5</v>
      </c>
      <c r="B74" s="101" t="s">
        <v>57</v>
      </c>
      <c r="C74" s="100" t="s">
        <v>14</v>
      </c>
      <c r="D74" s="39" t="s">
        <v>15</v>
      </c>
      <c r="E74" s="103">
        <v>93.4</v>
      </c>
      <c r="F74" s="39">
        <v>93.4</v>
      </c>
      <c r="G74" s="39">
        <v>93.4</v>
      </c>
      <c r="H74" s="39">
        <v>0</v>
      </c>
      <c r="I74" s="6"/>
      <c r="J74" s="7"/>
      <c r="K74" s="7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</row>
    <row r="75" spans="1:66" s="5" customFormat="1" x14ac:dyDescent="0.2">
      <c r="A75" s="109" t="s">
        <v>59</v>
      </c>
      <c r="B75" s="134" t="s">
        <v>118</v>
      </c>
      <c r="C75" s="134"/>
      <c r="D75" s="134"/>
      <c r="E75" s="134"/>
      <c r="F75" s="134"/>
      <c r="G75" s="134"/>
      <c r="H75" s="134"/>
      <c r="I75" s="6"/>
      <c r="J75" s="7"/>
      <c r="K75" s="7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</row>
    <row r="76" spans="1:66" ht="31.5" x14ac:dyDescent="0.2">
      <c r="A76" s="45" t="s">
        <v>12</v>
      </c>
      <c r="B76" s="44" t="s">
        <v>103</v>
      </c>
      <c r="C76" s="41" t="s">
        <v>14</v>
      </c>
      <c r="D76" s="41" t="s">
        <v>15</v>
      </c>
      <c r="E76" s="104">
        <v>85.47</v>
      </c>
      <c r="F76" s="104">
        <v>78</v>
      </c>
      <c r="G76" s="104">
        <v>89.19</v>
      </c>
      <c r="H76" s="97">
        <f>(G76/F76*100)-100</f>
        <v>14.346153846153854</v>
      </c>
    </row>
    <row r="77" spans="1:66" ht="63" x14ac:dyDescent="0.2">
      <c r="A77" s="51" t="s">
        <v>16</v>
      </c>
      <c r="B77" s="52" t="s">
        <v>117</v>
      </c>
      <c r="C77" s="50" t="s">
        <v>14</v>
      </c>
      <c r="D77" s="50" t="s">
        <v>15</v>
      </c>
      <c r="E77" s="104">
        <v>98.16</v>
      </c>
      <c r="F77" s="104">
        <v>94</v>
      </c>
      <c r="G77" s="104">
        <v>98.92</v>
      </c>
      <c r="H77" s="97">
        <f t="shared" ref="H77" si="5">(G77/F77*100)-100</f>
        <v>5.234042553191486</v>
      </c>
    </row>
    <row r="78" spans="1:66" s="5" customFormat="1" x14ac:dyDescent="0.2">
      <c r="A78" s="109" t="s">
        <v>61</v>
      </c>
      <c r="B78" s="134" t="s">
        <v>119</v>
      </c>
      <c r="C78" s="134"/>
      <c r="D78" s="134"/>
      <c r="E78" s="134"/>
      <c r="F78" s="134"/>
      <c r="G78" s="134"/>
      <c r="H78" s="134"/>
      <c r="I78" s="6"/>
      <c r="J78" s="7"/>
      <c r="K78" s="7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</row>
    <row r="79" spans="1:66" ht="47.25" x14ac:dyDescent="0.2">
      <c r="A79" s="26">
        <v>1</v>
      </c>
      <c r="B79" s="48" t="s">
        <v>62</v>
      </c>
      <c r="C79" s="32" t="s">
        <v>14</v>
      </c>
      <c r="D79" s="32" t="s">
        <v>15</v>
      </c>
      <c r="E79" s="32">
        <v>84</v>
      </c>
      <c r="F79" s="32">
        <v>84</v>
      </c>
      <c r="G79" s="32">
        <v>0</v>
      </c>
      <c r="H79" s="32">
        <f t="shared" ref="H79:H84" si="6">ROUND(G79/F79*100,2)-100</f>
        <v>-100</v>
      </c>
    </row>
    <row r="80" spans="1:66" ht="47.25" x14ac:dyDescent="0.2">
      <c r="A80" s="26">
        <v>2</v>
      </c>
      <c r="B80" s="48" t="s">
        <v>123</v>
      </c>
      <c r="C80" s="32" t="s">
        <v>14</v>
      </c>
      <c r="D80" s="32" t="s">
        <v>63</v>
      </c>
      <c r="E80" s="32">
        <v>21262.6</v>
      </c>
      <c r="F80" s="32">
        <v>13500</v>
      </c>
      <c r="G80" s="32">
        <v>5083.7</v>
      </c>
      <c r="H80" s="32">
        <f t="shared" si="6"/>
        <v>-62.34</v>
      </c>
    </row>
    <row r="81" spans="1:66" ht="47.25" x14ac:dyDescent="0.2">
      <c r="A81" s="26">
        <v>3</v>
      </c>
      <c r="B81" s="48" t="s">
        <v>124</v>
      </c>
      <c r="C81" s="32" t="s">
        <v>14</v>
      </c>
      <c r="D81" s="32" t="s">
        <v>63</v>
      </c>
      <c r="E81" s="32">
        <v>3888.6</v>
      </c>
      <c r="F81" s="32">
        <v>500</v>
      </c>
      <c r="G81" s="32">
        <v>848.8</v>
      </c>
      <c r="H81" s="32">
        <f t="shared" si="6"/>
        <v>69.759999999999991</v>
      </c>
    </row>
    <row r="82" spans="1:66" ht="47.25" x14ac:dyDescent="0.2">
      <c r="A82" s="26">
        <v>4</v>
      </c>
      <c r="B82" s="48" t="s">
        <v>125</v>
      </c>
      <c r="C82" s="32" t="s">
        <v>14</v>
      </c>
      <c r="D82" s="32" t="s">
        <v>63</v>
      </c>
      <c r="E82" s="32">
        <v>301912</v>
      </c>
      <c r="F82" s="32">
        <v>243400</v>
      </c>
      <c r="G82" s="32">
        <v>69845</v>
      </c>
      <c r="H82" s="32">
        <f t="shared" si="6"/>
        <v>-71.3</v>
      </c>
    </row>
    <row r="83" spans="1:66" ht="47.25" x14ac:dyDescent="0.2">
      <c r="A83" s="26">
        <v>5</v>
      </c>
      <c r="B83" s="48" t="s">
        <v>126</v>
      </c>
      <c r="C83" s="32" t="s">
        <v>14</v>
      </c>
      <c r="D83" s="32" t="s">
        <v>63</v>
      </c>
      <c r="E83" s="32">
        <v>440356</v>
      </c>
      <c r="F83" s="32">
        <v>236000</v>
      </c>
      <c r="G83" s="32">
        <v>715.6</v>
      </c>
      <c r="H83" s="32">
        <f t="shared" si="6"/>
        <v>-99.7</v>
      </c>
    </row>
    <row r="84" spans="1:66" ht="47.25" x14ac:dyDescent="0.2">
      <c r="A84" s="26">
        <v>6</v>
      </c>
      <c r="B84" s="48" t="s">
        <v>165</v>
      </c>
      <c r="C84" s="32" t="s">
        <v>14</v>
      </c>
      <c r="D84" s="32" t="s">
        <v>15</v>
      </c>
      <c r="E84" s="32">
        <v>96.29</v>
      </c>
      <c r="F84" s="32">
        <v>96.29</v>
      </c>
      <c r="G84" s="32">
        <v>96.29</v>
      </c>
      <c r="H84" s="32">
        <f t="shared" si="6"/>
        <v>0</v>
      </c>
    </row>
    <row r="85" spans="1:66" ht="47.25" x14ac:dyDescent="0.2">
      <c r="A85" s="26">
        <v>7</v>
      </c>
      <c r="B85" s="127" t="s">
        <v>64</v>
      </c>
      <c r="C85" s="32" t="s">
        <v>14</v>
      </c>
      <c r="D85" s="32" t="s">
        <v>15</v>
      </c>
      <c r="E85" s="83">
        <v>92.3</v>
      </c>
      <c r="F85" s="32">
        <v>95</v>
      </c>
      <c r="G85" s="83">
        <v>0</v>
      </c>
      <c r="H85" s="32">
        <f>ROUND(G85/F85*100,2)-100</f>
        <v>-100</v>
      </c>
    </row>
    <row r="86" spans="1:66" s="21" customFormat="1" ht="33" customHeight="1" x14ac:dyDescent="0.2">
      <c r="A86" s="109" t="s">
        <v>65</v>
      </c>
      <c r="B86" s="134" t="s">
        <v>110</v>
      </c>
      <c r="C86" s="134"/>
      <c r="D86" s="134"/>
      <c r="E86" s="134"/>
      <c r="F86" s="134"/>
      <c r="G86" s="134"/>
      <c r="H86" s="134"/>
      <c r="I86" s="42"/>
      <c r="J86" s="7"/>
      <c r="K86" s="7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</row>
    <row r="87" spans="1:66" ht="31.5" x14ac:dyDescent="0.2">
      <c r="A87" s="41">
        <v>1</v>
      </c>
      <c r="B87" s="11" t="s">
        <v>106</v>
      </c>
      <c r="C87" s="10" t="s">
        <v>47</v>
      </c>
      <c r="D87" s="10" t="s">
        <v>15</v>
      </c>
      <c r="E87" s="10">
        <v>86.7</v>
      </c>
      <c r="F87" s="10">
        <v>93.3</v>
      </c>
      <c r="G87" s="10">
        <v>86.7</v>
      </c>
      <c r="H87" s="84">
        <f>G87/F87*100-100</f>
        <v>-7.0739549839228317</v>
      </c>
      <c r="BM87" s="1"/>
      <c r="BN87" s="1"/>
    </row>
    <row r="88" spans="1:66" ht="63" x14ac:dyDescent="0.2">
      <c r="A88" s="41">
        <v>2</v>
      </c>
      <c r="B88" s="11" t="s">
        <v>166</v>
      </c>
      <c r="C88" s="10" t="s">
        <v>47</v>
      </c>
      <c r="D88" s="10" t="s">
        <v>15</v>
      </c>
      <c r="E88" s="84">
        <v>15</v>
      </c>
      <c r="F88" s="84">
        <v>20</v>
      </c>
      <c r="G88" s="84">
        <v>0</v>
      </c>
      <c r="H88" s="84">
        <f>G88/F88*100-100</f>
        <v>-100</v>
      </c>
      <c r="BM88" s="1"/>
      <c r="BN88" s="1"/>
    </row>
    <row r="89" spans="1:66" ht="110.25" x14ac:dyDescent="0.2">
      <c r="A89" s="49">
        <v>3</v>
      </c>
      <c r="B89" s="11" t="s">
        <v>111</v>
      </c>
      <c r="C89" s="10" t="s">
        <v>47</v>
      </c>
      <c r="D89" s="10" t="s">
        <v>15</v>
      </c>
      <c r="E89" s="84">
        <v>15</v>
      </c>
      <c r="F89" s="84">
        <v>15</v>
      </c>
      <c r="G89" s="84">
        <v>0</v>
      </c>
      <c r="H89" s="84">
        <f>G89/F89*100-100</f>
        <v>-100</v>
      </c>
      <c r="BM89" s="1"/>
      <c r="BN89" s="1"/>
    </row>
    <row r="90" spans="1:66" ht="63" x14ac:dyDescent="0.2">
      <c r="A90" s="49">
        <v>4</v>
      </c>
      <c r="B90" s="86" t="s">
        <v>144</v>
      </c>
      <c r="C90" s="10" t="s">
        <v>47</v>
      </c>
      <c r="D90" s="10" t="s">
        <v>15</v>
      </c>
      <c r="E90" s="84">
        <v>100</v>
      </c>
      <c r="F90" s="84">
        <v>90</v>
      </c>
      <c r="G90" s="84">
        <v>0</v>
      </c>
      <c r="H90" s="84">
        <f>G90/F90*100-100</f>
        <v>-100</v>
      </c>
      <c r="BM90" s="1"/>
      <c r="BN90" s="1"/>
    </row>
    <row r="91" spans="1:66" ht="30" customHeight="1" x14ac:dyDescent="0.2">
      <c r="A91" s="109" t="s">
        <v>93</v>
      </c>
      <c r="B91" s="134" t="s">
        <v>109</v>
      </c>
      <c r="C91" s="134"/>
      <c r="D91" s="134"/>
      <c r="E91" s="134"/>
      <c r="F91" s="134"/>
      <c r="G91" s="134"/>
      <c r="H91" s="134"/>
    </row>
    <row r="92" spans="1:66" ht="31.5" x14ac:dyDescent="0.2">
      <c r="A92" s="36">
        <v>1</v>
      </c>
      <c r="B92" s="37" t="s">
        <v>131</v>
      </c>
      <c r="C92" s="24" t="s">
        <v>18</v>
      </c>
      <c r="D92" s="24" t="s">
        <v>48</v>
      </c>
      <c r="E92" s="24">
        <v>10.5</v>
      </c>
      <c r="F92" s="87">
        <v>10.39</v>
      </c>
      <c r="G92" s="24">
        <v>2.1</v>
      </c>
      <c r="H92" s="82">
        <f>G92/F92*100-100</f>
        <v>-79.788257940327242</v>
      </c>
    </row>
    <row r="93" spans="1:66" ht="33.75" customHeight="1" x14ac:dyDescent="0.2">
      <c r="A93" s="109" t="s">
        <v>132</v>
      </c>
      <c r="B93" s="134" t="s">
        <v>133</v>
      </c>
      <c r="C93" s="134"/>
      <c r="D93" s="134"/>
      <c r="E93" s="134"/>
      <c r="F93" s="134"/>
      <c r="G93" s="134"/>
      <c r="H93" s="134"/>
    </row>
    <row r="94" spans="1:66" x14ac:dyDescent="0.2">
      <c r="A94" s="66">
        <v>1</v>
      </c>
      <c r="B94" s="11" t="s">
        <v>134</v>
      </c>
      <c r="C94" s="10" t="s">
        <v>47</v>
      </c>
      <c r="D94" s="10" t="s">
        <v>135</v>
      </c>
      <c r="E94" s="10">
        <v>4.8</v>
      </c>
      <c r="F94" s="10">
        <v>4.8</v>
      </c>
      <c r="G94" s="10">
        <v>0</v>
      </c>
      <c r="H94" s="84">
        <f>G94/F94*100-100</f>
        <v>-100</v>
      </c>
    </row>
    <row r="95" spans="1:66" ht="27.75" customHeight="1" x14ac:dyDescent="0.2">
      <c r="A95" s="66">
        <v>2</v>
      </c>
      <c r="B95" s="85" t="s">
        <v>136</v>
      </c>
      <c r="C95" s="10" t="s">
        <v>47</v>
      </c>
      <c r="D95" s="10" t="s">
        <v>168</v>
      </c>
      <c r="E95" s="10">
        <v>1.6</v>
      </c>
      <c r="F95" s="84">
        <v>1.4</v>
      </c>
      <c r="G95" s="84">
        <v>0</v>
      </c>
      <c r="H95" s="84">
        <f>G95/F95*100-100</f>
        <v>-100</v>
      </c>
    </row>
    <row r="96" spans="1:66" ht="31.5" x14ac:dyDescent="0.2">
      <c r="A96" s="66">
        <v>3</v>
      </c>
      <c r="B96" s="85" t="s">
        <v>137</v>
      </c>
      <c r="C96" s="10" t="s">
        <v>47</v>
      </c>
      <c r="D96" s="10" t="s">
        <v>15</v>
      </c>
      <c r="E96" s="10">
        <v>80</v>
      </c>
      <c r="F96" s="84">
        <v>100</v>
      </c>
      <c r="G96" s="84">
        <v>12.6</v>
      </c>
      <c r="H96" s="84">
        <f>G96/F96*100-100</f>
        <v>-87.4</v>
      </c>
    </row>
    <row r="97" spans="1:8" ht="31.5" x14ac:dyDescent="0.2">
      <c r="A97" s="66">
        <v>4</v>
      </c>
      <c r="B97" s="85" t="s">
        <v>145</v>
      </c>
      <c r="C97" s="10" t="s">
        <v>47</v>
      </c>
      <c r="D97" s="10" t="s">
        <v>15</v>
      </c>
      <c r="E97" s="10">
        <v>79</v>
      </c>
      <c r="F97" s="84">
        <v>100</v>
      </c>
      <c r="G97" s="84">
        <v>12.4</v>
      </c>
      <c r="H97" s="84">
        <f>G97/F97*100-100</f>
        <v>-87.6</v>
      </c>
    </row>
  </sheetData>
  <mergeCells count="23">
    <mergeCell ref="B93:H93"/>
    <mergeCell ref="B75:H75"/>
    <mergeCell ref="B91:H91"/>
    <mergeCell ref="B60:H60"/>
    <mergeCell ref="B69:H69"/>
    <mergeCell ref="B56:H56"/>
    <mergeCell ref="B47:H47"/>
    <mergeCell ref="B51:H51"/>
    <mergeCell ref="B78:H78"/>
    <mergeCell ref="B86:H86"/>
    <mergeCell ref="A2:H2"/>
    <mergeCell ref="B32:H32"/>
    <mergeCell ref="B35:H35"/>
    <mergeCell ref="B24:H24"/>
    <mergeCell ref="B15:H15"/>
    <mergeCell ref="A4:A6"/>
    <mergeCell ref="B4:B6"/>
    <mergeCell ref="C4:C6"/>
    <mergeCell ref="D4:D6"/>
    <mergeCell ref="E4:H4"/>
    <mergeCell ref="E5:E6"/>
    <mergeCell ref="F5:H5"/>
    <mergeCell ref="B8:H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  <rowBreaks count="5" manualBreakCount="5">
    <brk id="20" max="7" man="1"/>
    <brk id="36" max="7" man="1"/>
    <brk id="51" max="7" man="1"/>
    <brk id="66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6"/>
  <sheetViews>
    <sheetView tabSelected="1" view="pageBreakPreview" zoomScale="87" zoomScaleNormal="80" zoomScaleSheetLayoutView="87" workbookViewId="0">
      <pane ySplit="5" topLeftCell="A6" activePane="bottomLeft" state="frozen"/>
      <selection activeCell="B36" sqref="B36:I36"/>
      <selection pane="bottomLeft" activeCell="L101" sqref="L101"/>
    </sheetView>
  </sheetViews>
  <sheetFormatPr defaultRowHeight="15.75" outlineLevelRow="1" x14ac:dyDescent="0.2"/>
  <cols>
    <col min="1" max="1" width="11" style="19" customWidth="1"/>
    <col min="2" max="2" width="30.85546875" style="20" customWidth="1"/>
    <col min="3" max="3" width="25.7109375" style="20" customWidth="1"/>
    <col min="4" max="4" width="16" style="62" customWidth="1"/>
    <col min="5" max="5" width="11.85546875" style="73" customWidth="1"/>
    <col min="6" max="6" width="15.140625" style="62" customWidth="1"/>
    <col min="7" max="7" width="12.5703125" style="73" customWidth="1"/>
    <col min="8" max="8" width="11.7109375" style="64" customWidth="1"/>
    <col min="9" max="9" width="17" style="2" customWidth="1"/>
    <col min="10" max="10" width="13.7109375" style="2" bestFit="1" customWidth="1"/>
    <col min="11" max="11" width="15.140625" style="2" customWidth="1"/>
    <col min="12" max="17" width="9.140625" style="2"/>
    <col min="18" max="18" width="14" style="2" bestFit="1" customWidth="1"/>
    <col min="19" max="16384" width="9.140625" style="2"/>
  </cols>
  <sheetData>
    <row r="2" spans="1:19" ht="57" customHeight="1" x14ac:dyDescent="0.2">
      <c r="A2" s="141" t="s">
        <v>147</v>
      </c>
      <c r="B2" s="141"/>
      <c r="C2" s="141"/>
      <c r="D2" s="141"/>
      <c r="E2" s="141"/>
      <c r="F2" s="141"/>
      <c r="G2" s="141"/>
      <c r="H2" s="141"/>
    </row>
    <row r="3" spans="1:19" hidden="1" x14ac:dyDescent="0.2"/>
    <row r="4" spans="1:19" ht="18" customHeight="1" x14ac:dyDescent="0.2">
      <c r="A4" s="142" t="s">
        <v>0</v>
      </c>
      <c r="B4" s="140" t="s">
        <v>95</v>
      </c>
      <c r="C4" s="140" t="s">
        <v>66</v>
      </c>
      <c r="D4" s="143" t="s">
        <v>67</v>
      </c>
      <c r="E4" s="143"/>
      <c r="F4" s="143" t="s">
        <v>68</v>
      </c>
      <c r="G4" s="143"/>
      <c r="H4" s="144" t="s">
        <v>69</v>
      </c>
    </row>
    <row r="5" spans="1:19" ht="40.5" customHeight="1" x14ac:dyDescent="0.2">
      <c r="A5" s="142"/>
      <c r="B5" s="140"/>
      <c r="C5" s="140"/>
      <c r="D5" s="119" t="s">
        <v>70</v>
      </c>
      <c r="E5" s="96" t="s">
        <v>71</v>
      </c>
      <c r="F5" s="119" t="s">
        <v>70</v>
      </c>
      <c r="G5" s="96" t="s">
        <v>71</v>
      </c>
      <c r="H5" s="144"/>
    </row>
    <row r="6" spans="1:19" s="5" customFormat="1" x14ac:dyDescent="0.2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</row>
    <row r="7" spans="1:19" ht="21" customHeight="1" x14ac:dyDescent="0.2">
      <c r="A7" s="135" t="s">
        <v>1</v>
      </c>
      <c r="B7" s="136" t="s">
        <v>116</v>
      </c>
      <c r="C7" s="106" t="s">
        <v>72</v>
      </c>
      <c r="D7" s="99">
        <v>73970.5</v>
      </c>
      <c r="E7" s="102">
        <v>99.999999999999986</v>
      </c>
      <c r="F7" s="99">
        <v>7224.5999999999995</v>
      </c>
      <c r="G7" s="40">
        <v>100.00000000000001</v>
      </c>
      <c r="H7" s="40">
        <v>-90.233133478886856</v>
      </c>
      <c r="L7" s="130"/>
      <c r="P7" s="130"/>
      <c r="R7" s="132"/>
      <c r="S7" s="131"/>
    </row>
    <row r="8" spans="1:19" ht="30.75" customHeight="1" x14ac:dyDescent="0.2">
      <c r="A8" s="135"/>
      <c r="B8" s="136"/>
      <c r="C8" s="106" t="s">
        <v>73</v>
      </c>
      <c r="D8" s="99">
        <v>67896</v>
      </c>
      <c r="E8" s="102">
        <v>91.787942490587454</v>
      </c>
      <c r="F8" s="99">
        <v>6493</v>
      </c>
      <c r="G8" s="40">
        <v>89.873487805553253</v>
      </c>
      <c r="H8" s="40">
        <v>-90.436844585837164</v>
      </c>
      <c r="L8" s="130"/>
      <c r="P8" s="130"/>
      <c r="R8" s="132"/>
      <c r="S8" s="131"/>
    </row>
    <row r="9" spans="1:19" ht="19.5" customHeight="1" x14ac:dyDescent="0.2">
      <c r="A9" s="135"/>
      <c r="B9" s="136"/>
      <c r="C9" s="106" t="s">
        <v>74</v>
      </c>
      <c r="D9" s="99">
        <v>0</v>
      </c>
      <c r="E9" s="102">
        <v>0</v>
      </c>
      <c r="F9" s="99">
        <v>0</v>
      </c>
      <c r="G9" s="40">
        <v>0</v>
      </c>
      <c r="H9" s="40" t="s">
        <v>24</v>
      </c>
      <c r="L9" s="130"/>
      <c r="P9" s="130"/>
      <c r="R9" s="132"/>
      <c r="S9" s="131"/>
    </row>
    <row r="10" spans="1:19" ht="21.75" customHeight="1" x14ac:dyDescent="0.2">
      <c r="A10" s="135"/>
      <c r="B10" s="136"/>
      <c r="C10" s="106" t="s">
        <v>75</v>
      </c>
      <c r="D10" s="99">
        <v>4238.5</v>
      </c>
      <c r="E10" s="102">
        <v>5.7299869542587922</v>
      </c>
      <c r="F10" s="99">
        <v>605.6</v>
      </c>
      <c r="G10" s="40">
        <v>8.3824710018547748</v>
      </c>
      <c r="H10" s="40">
        <v>-85.711926389052735</v>
      </c>
      <c r="L10" s="130"/>
      <c r="P10" s="130"/>
      <c r="R10" s="132"/>
      <c r="S10" s="131"/>
    </row>
    <row r="11" spans="1:19" ht="20.25" customHeight="1" x14ac:dyDescent="0.2">
      <c r="A11" s="135"/>
      <c r="B11" s="136"/>
      <c r="C11" s="106" t="s">
        <v>76</v>
      </c>
      <c r="D11" s="99">
        <v>1836</v>
      </c>
      <c r="E11" s="102">
        <v>2.4820705551537436</v>
      </c>
      <c r="F11" s="99">
        <v>126</v>
      </c>
      <c r="G11" s="40">
        <v>1.7440411925919774</v>
      </c>
      <c r="H11" s="40">
        <v>-93.137254901960787</v>
      </c>
      <c r="L11" s="130"/>
      <c r="P11" s="130"/>
      <c r="R11" s="132"/>
      <c r="S11" s="131"/>
    </row>
    <row r="12" spans="1:19" s="3" customFormat="1" ht="21.95" customHeight="1" x14ac:dyDescent="0.2">
      <c r="A12" s="146" t="s">
        <v>158</v>
      </c>
      <c r="B12" s="147" t="s">
        <v>143</v>
      </c>
      <c r="C12" s="124" t="s">
        <v>72</v>
      </c>
      <c r="D12" s="99">
        <v>3087292.1</v>
      </c>
      <c r="E12" s="110">
        <v>99.999999999999986</v>
      </c>
      <c r="F12" s="99">
        <v>588711.89999999991</v>
      </c>
      <c r="G12" s="110">
        <v>100.00000000000001</v>
      </c>
      <c r="H12" s="40">
        <v>-80.931124074719065</v>
      </c>
      <c r="I12" s="72" t="e">
        <f>F12-#REF!-#REF!-#REF!</f>
        <v>#REF!</v>
      </c>
      <c r="K12" s="2"/>
      <c r="L12" s="130"/>
      <c r="O12" s="2"/>
      <c r="P12" s="130"/>
      <c r="R12" s="132"/>
      <c r="S12" s="131"/>
    </row>
    <row r="13" spans="1:19" s="3" customFormat="1" ht="32.25" customHeight="1" x14ac:dyDescent="0.2">
      <c r="A13" s="146"/>
      <c r="B13" s="147"/>
      <c r="C13" s="124" t="s">
        <v>73</v>
      </c>
      <c r="D13" s="99">
        <v>869735.6</v>
      </c>
      <c r="E13" s="110">
        <v>28.171471044155489</v>
      </c>
      <c r="F13" s="99">
        <v>203721.4</v>
      </c>
      <c r="G13" s="110">
        <v>34.604600314687033</v>
      </c>
      <c r="H13" s="40">
        <v>-76.576628575396938</v>
      </c>
      <c r="K13" s="2"/>
      <c r="L13" s="130"/>
      <c r="O13" s="2"/>
      <c r="P13" s="130"/>
      <c r="R13" s="132"/>
      <c r="S13" s="131"/>
    </row>
    <row r="14" spans="1:19" s="3" customFormat="1" ht="21.95" customHeight="1" x14ac:dyDescent="0.2">
      <c r="A14" s="146"/>
      <c r="B14" s="147"/>
      <c r="C14" s="124" t="s">
        <v>74</v>
      </c>
      <c r="D14" s="99">
        <v>68278.8</v>
      </c>
      <c r="E14" s="110">
        <v>2.2116080302216949</v>
      </c>
      <c r="F14" s="99">
        <v>19844</v>
      </c>
      <c r="G14" s="110">
        <v>3.3707489181040851</v>
      </c>
      <c r="H14" s="40">
        <v>-70.936806153593793</v>
      </c>
      <c r="K14" s="2"/>
      <c r="L14" s="130"/>
      <c r="O14" s="2"/>
      <c r="P14" s="130"/>
      <c r="R14" s="132"/>
      <c r="S14" s="131"/>
    </row>
    <row r="15" spans="1:19" s="3" customFormat="1" ht="21.95" customHeight="1" x14ac:dyDescent="0.2">
      <c r="A15" s="146"/>
      <c r="B15" s="147"/>
      <c r="C15" s="124" t="s">
        <v>75</v>
      </c>
      <c r="D15" s="99">
        <v>2017587.7</v>
      </c>
      <c r="E15" s="110">
        <v>65.35137054248932</v>
      </c>
      <c r="F15" s="99">
        <v>334938.89999999997</v>
      </c>
      <c r="G15" s="110">
        <v>56.893516166396509</v>
      </c>
      <c r="H15" s="40">
        <v>-83.399041340309523</v>
      </c>
      <c r="K15" s="2"/>
      <c r="L15" s="130"/>
      <c r="O15" s="2"/>
      <c r="P15" s="130"/>
      <c r="R15" s="132"/>
      <c r="S15" s="131"/>
    </row>
    <row r="16" spans="1:19" s="3" customFormat="1" ht="21.95" customHeight="1" x14ac:dyDescent="0.2">
      <c r="A16" s="146"/>
      <c r="B16" s="147"/>
      <c r="C16" s="124" t="s">
        <v>76</v>
      </c>
      <c r="D16" s="99">
        <v>131690</v>
      </c>
      <c r="E16" s="110">
        <v>4.2655503831334904</v>
      </c>
      <c r="F16" s="99">
        <v>30207.599999999999</v>
      </c>
      <c r="G16" s="110">
        <v>5.1311346008123842</v>
      </c>
      <c r="H16" s="40">
        <v>-77.061584023084521</v>
      </c>
      <c r="K16" s="2"/>
      <c r="L16" s="130"/>
      <c r="O16" s="2"/>
      <c r="P16" s="130"/>
      <c r="R16" s="132"/>
      <c r="S16" s="131"/>
    </row>
    <row r="17" spans="1:19" ht="21.95" customHeight="1" x14ac:dyDescent="0.2">
      <c r="A17" s="140" t="s">
        <v>2</v>
      </c>
      <c r="B17" s="148" t="s">
        <v>169</v>
      </c>
      <c r="C17" s="124" t="s">
        <v>72</v>
      </c>
      <c r="D17" s="119">
        <v>34656</v>
      </c>
      <c r="E17" s="111">
        <v>100</v>
      </c>
      <c r="F17" s="119">
        <v>2418.56</v>
      </c>
      <c r="G17" s="111">
        <v>100</v>
      </c>
      <c r="H17" s="123">
        <v>-93.021237303785782</v>
      </c>
      <c r="L17" s="130"/>
      <c r="P17" s="130"/>
      <c r="R17" s="132"/>
      <c r="S17" s="131"/>
    </row>
    <row r="18" spans="1:19" ht="31.5" customHeight="1" x14ac:dyDescent="0.2">
      <c r="A18" s="140"/>
      <c r="B18" s="148"/>
      <c r="C18" s="124" t="s">
        <v>73</v>
      </c>
      <c r="D18" s="112">
        <v>12599</v>
      </c>
      <c r="E18" s="111">
        <v>36.354455216989848</v>
      </c>
      <c r="F18" s="112">
        <v>2418.56</v>
      </c>
      <c r="G18" s="111">
        <v>100</v>
      </c>
      <c r="H18" s="123">
        <v>-80.803555837764904</v>
      </c>
      <c r="L18" s="130"/>
      <c r="P18" s="130"/>
      <c r="R18" s="132"/>
      <c r="S18" s="131"/>
    </row>
    <row r="19" spans="1:19" ht="21.95" customHeight="1" x14ac:dyDescent="0.2">
      <c r="A19" s="140"/>
      <c r="B19" s="148"/>
      <c r="C19" s="124" t="s">
        <v>74</v>
      </c>
      <c r="D19" s="112">
        <v>1653.8</v>
      </c>
      <c r="E19" s="111">
        <v>4.7720452446906734</v>
      </c>
      <c r="F19" s="112">
        <v>0</v>
      </c>
      <c r="G19" s="111">
        <v>0</v>
      </c>
      <c r="H19" s="123">
        <v>-100</v>
      </c>
      <c r="L19" s="130"/>
      <c r="P19" s="130"/>
      <c r="R19" s="132"/>
      <c r="S19" s="131"/>
    </row>
    <row r="20" spans="1:19" ht="21.95" customHeight="1" x14ac:dyDescent="0.2">
      <c r="A20" s="140"/>
      <c r="B20" s="148"/>
      <c r="C20" s="124" t="s">
        <v>75</v>
      </c>
      <c r="D20" s="112">
        <v>20403.2</v>
      </c>
      <c r="E20" s="111">
        <v>58.873499538319486</v>
      </c>
      <c r="F20" s="112">
        <v>0</v>
      </c>
      <c r="G20" s="111">
        <v>0</v>
      </c>
      <c r="H20" s="123">
        <v>-100</v>
      </c>
      <c r="L20" s="130"/>
      <c r="P20" s="130"/>
      <c r="R20" s="132"/>
      <c r="S20" s="131"/>
    </row>
    <row r="21" spans="1:19" ht="21.95" customHeight="1" x14ac:dyDescent="0.2">
      <c r="A21" s="140"/>
      <c r="B21" s="148"/>
      <c r="C21" s="124" t="s">
        <v>76</v>
      </c>
      <c r="D21" s="112">
        <v>0</v>
      </c>
      <c r="E21" s="111">
        <v>0</v>
      </c>
      <c r="F21" s="112">
        <v>0</v>
      </c>
      <c r="G21" s="111">
        <v>0</v>
      </c>
      <c r="H21" s="123" t="s">
        <v>24</v>
      </c>
      <c r="L21" s="130"/>
      <c r="P21" s="130"/>
      <c r="R21" s="132"/>
      <c r="S21" s="131"/>
    </row>
    <row r="22" spans="1:19" ht="21.95" customHeight="1" x14ac:dyDescent="0.2">
      <c r="A22" s="140" t="s">
        <v>29</v>
      </c>
      <c r="B22" s="148" t="s">
        <v>160</v>
      </c>
      <c r="C22" s="120" t="s">
        <v>72</v>
      </c>
      <c r="D22" s="119">
        <v>779035.89999999991</v>
      </c>
      <c r="E22" s="96">
        <v>100.00000000000001</v>
      </c>
      <c r="F22" s="119">
        <v>257008.09999999998</v>
      </c>
      <c r="G22" s="96">
        <v>100</v>
      </c>
      <c r="H22" s="123">
        <v>-67.009466444357699</v>
      </c>
      <c r="J22" s="16">
        <f>602835.7-D22</f>
        <v>-176200.19999999995</v>
      </c>
      <c r="L22" s="130"/>
      <c r="P22" s="130"/>
      <c r="R22" s="132"/>
      <c r="S22" s="131"/>
    </row>
    <row r="23" spans="1:19" ht="30" customHeight="1" x14ac:dyDescent="0.2">
      <c r="A23" s="140"/>
      <c r="B23" s="148"/>
      <c r="C23" s="120" t="s">
        <v>73</v>
      </c>
      <c r="D23" s="119">
        <v>688850</v>
      </c>
      <c r="E23" s="96">
        <v>88.423396149009321</v>
      </c>
      <c r="F23" s="119">
        <v>244952.49999999997</v>
      </c>
      <c r="G23" s="96">
        <v>95.30925289903314</v>
      </c>
      <c r="H23" s="123">
        <v>-64.440371633882563</v>
      </c>
      <c r="I23" s="16">
        <f>244952.5-F23</f>
        <v>0</v>
      </c>
      <c r="L23" s="130"/>
      <c r="P23" s="130"/>
      <c r="R23" s="132"/>
      <c r="S23" s="131"/>
    </row>
    <row r="24" spans="1:19" ht="21.95" customHeight="1" x14ac:dyDescent="0.2">
      <c r="A24" s="140"/>
      <c r="B24" s="148"/>
      <c r="C24" s="120" t="s">
        <v>74</v>
      </c>
      <c r="D24" s="119">
        <v>2126.6999999999998</v>
      </c>
      <c r="E24" s="96">
        <v>0.272991270363792</v>
      </c>
      <c r="F24" s="119">
        <v>1150.6999999999998</v>
      </c>
      <c r="G24" s="96">
        <v>0.44772907935586459</v>
      </c>
      <c r="H24" s="123">
        <v>-45.892697606620594</v>
      </c>
      <c r="L24" s="130"/>
      <c r="P24" s="130"/>
      <c r="R24" s="132"/>
      <c r="S24" s="131"/>
    </row>
    <row r="25" spans="1:19" ht="21.95" customHeight="1" x14ac:dyDescent="0.2">
      <c r="A25" s="140"/>
      <c r="B25" s="148"/>
      <c r="C25" s="120" t="s">
        <v>75</v>
      </c>
      <c r="D25" s="119">
        <v>65580.200000000012</v>
      </c>
      <c r="E25" s="96">
        <v>8.4181229645514435</v>
      </c>
      <c r="F25" s="119">
        <v>8727.4999999999982</v>
      </c>
      <c r="G25" s="96">
        <v>3.3958073694953579</v>
      </c>
      <c r="H25" s="123">
        <v>-86.691867362405119</v>
      </c>
      <c r="L25" s="130"/>
      <c r="P25" s="130"/>
      <c r="R25" s="132"/>
      <c r="S25" s="131"/>
    </row>
    <row r="26" spans="1:19" ht="21.95" customHeight="1" x14ac:dyDescent="0.2">
      <c r="A26" s="140"/>
      <c r="B26" s="148"/>
      <c r="C26" s="120" t="s">
        <v>76</v>
      </c>
      <c r="D26" s="119">
        <v>22479</v>
      </c>
      <c r="E26" s="96">
        <v>2.8854896160754597</v>
      </c>
      <c r="F26" s="119">
        <v>2177.4</v>
      </c>
      <c r="G26" s="96">
        <v>0.84721065211563384</v>
      </c>
      <c r="H26" s="123">
        <v>-90.313626050980915</v>
      </c>
      <c r="L26" s="130"/>
      <c r="P26" s="130"/>
      <c r="R26" s="132"/>
      <c r="S26" s="131"/>
    </row>
    <row r="27" spans="1:19" ht="21.95" customHeight="1" x14ac:dyDescent="0.2">
      <c r="A27" s="140" t="s">
        <v>80</v>
      </c>
      <c r="B27" s="145" t="s">
        <v>170</v>
      </c>
      <c r="C27" s="120" t="s">
        <v>72</v>
      </c>
      <c r="D27" s="119">
        <v>779283.6</v>
      </c>
      <c r="E27" s="96">
        <v>100</v>
      </c>
      <c r="F27" s="119">
        <v>162655.15</v>
      </c>
      <c r="G27" s="96">
        <v>100</v>
      </c>
      <c r="H27" s="123">
        <v>-79.127605149139541</v>
      </c>
      <c r="L27" s="130"/>
      <c r="M27" s="8"/>
      <c r="N27" s="8"/>
      <c r="P27" s="130"/>
      <c r="R27" s="132"/>
      <c r="S27" s="131"/>
    </row>
    <row r="28" spans="1:19" ht="30" customHeight="1" x14ac:dyDescent="0.2">
      <c r="A28" s="140"/>
      <c r="B28" s="145"/>
      <c r="C28" s="120" t="s">
        <v>73</v>
      </c>
      <c r="D28" s="119">
        <v>33819</v>
      </c>
      <c r="E28" s="96">
        <v>4.3397551289415048</v>
      </c>
      <c r="F28" s="119">
        <v>11467.579999999998</v>
      </c>
      <c r="G28" s="96">
        <v>7.0502409545593849</v>
      </c>
      <c r="H28" s="123">
        <v>-66.091309618853302</v>
      </c>
      <c r="L28" s="130"/>
      <c r="M28" s="8"/>
      <c r="N28" s="8"/>
      <c r="P28" s="130"/>
      <c r="R28" s="132"/>
      <c r="S28" s="131"/>
    </row>
    <row r="29" spans="1:19" ht="21.95" customHeight="1" x14ac:dyDescent="0.2">
      <c r="A29" s="140"/>
      <c r="B29" s="145"/>
      <c r="C29" s="120" t="s">
        <v>74</v>
      </c>
      <c r="D29" s="119">
        <v>141354</v>
      </c>
      <c r="E29" s="96">
        <v>18.13896763642915</v>
      </c>
      <c r="F29" s="119">
        <v>38456.879999999997</v>
      </c>
      <c r="G29" s="96">
        <v>23.643198509238715</v>
      </c>
      <c r="H29" s="123">
        <v>-72.793921643533253</v>
      </c>
      <c r="L29" s="130"/>
      <c r="M29" s="8"/>
      <c r="N29" s="8"/>
      <c r="P29" s="130"/>
      <c r="R29" s="132"/>
      <c r="S29" s="131"/>
    </row>
    <row r="30" spans="1:19" ht="21.95" customHeight="1" x14ac:dyDescent="0.2">
      <c r="A30" s="140"/>
      <c r="B30" s="145"/>
      <c r="C30" s="120" t="s">
        <v>75</v>
      </c>
      <c r="D30" s="119">
        <v>596400.6</v>
      </c>
      <c r="E30" s="96">
        <v>76.531906997657856</v>
      </c>
      <c r="F30" s="119">
        <v>110460.75</v>
      </c>
      <c r="G30" s="96">
        <v>67.911006814109484</v>
      </c>
      <c r="H30" s="123">
        <v>-81.478766117941532</v>
      </c>
      <c r="L30" s="130"/>
      <c r="M30" s="8"/>
      <c r="N30" s="8"/>
      <c r="P30" s="130"/>
      <c r="R30" s="132"/>
      <c r="S30" s="131"/>
    </row>
    <row r="31" spans="1:19" ht="21.95" customHeight="1" x14ac:dyDescent="0.2">
      <c r="A31" s="140"/>
      <c r="B31" s="145"/>
      <c r="C31" s="120" t="s">
        <v>76</v>
      </c>
      <c r="D31" s="119">
        <v>7710</v>
      </c>
      <c r="E31" s="96">
        <v>0.9893702369714954</v>
      </c>
      <c r="F31" s="119">
        <v>2269.94</v>
      </c>
      <c r="G31" s="96">
        <v>1.3955537220924146</v>
      </c>
      <c r="H31" s="123">
        <v>-70.55849546044098</v>
      </c>
      <c r="L31" s="130"/>
      <c r="M31" s="12"/>
      <c r="N31" s="8"/>
      <c r="P31" s="130"/>
      <c r="R31" s="132"/>
      <c r="S31" s="131"/>
    </row>
    <row r="32" spans="1:19" ht="21.95" customHeight="1" x14ac:dyDescent="0.2">
      <c r="A32" s="140" t="s">
        <v>35</v>
      </c>
      <c r="B32" s="148" t="s">
        <v>128</v>
      </c>
      <c r="C32" s="120" t="s">
        <v>72</v>
      </c>
      <c r="D32" s="119">
        <v>274791.3</v>
      </c>
      <c r="E32" s="60">
        <v>100</v>
      </c>
      <c r="F32" s="119">
        <v>66797.7</v>
      </c>
      <c r="G32" s="60">
        <v>100.00000000000001</v>
      </c>
      <c r="H32" s="123">
        <v>-75.691479315393167</v>
      </c>
      <c r="L32" s="130"/>
      <c r="P32" s="130"/>
      <c r="R32" s="132"/>
      <c r="S32" s="131"/>
    </row>
    <row r="33" spans="1:19" ht="34.5" customHeight="1" x14ac:dyDescent="0.2">
      <c r="A33" s="140"/>
      <c r="B33" s="148"/>
      <c r="C33" s="120" t="s">
        <v>73</v>
      </c>
      <c r="D33" s="119">
        <v>200197</v>
      </c>
      <c r="E33" s="60">
        <v>72.854198804692871</v>
      </c>
      <c r="F33" s="119">
        <v>56491.9</v>
      </c>
      <c r="G33" s="60">
        <v>84.571624472100098</v>
      </c>
      <c r="H33" s="123">
        <v>-71.781844882790452</v>
      </c>
      <c r="L33" s="130"/>
      <c r="P33" s="130"/>
      <c r="R33" s="132"/>
      <c r="S33" s="131"/>
    </row>
    <row r="34" spans="1:19" ht="21.95" customHeight="1" x14ac:dyDescent="0.2">
      <c r="A34" s="140"/>
      <c r="B34" s="148"/>
      <c r="C34" s="120" t="s">
        <v>74</v>
      </c>
      <c r="D34" s="119">
        <v>10820.9</v>
      </c>
      <c r="E34" s="60">
        <v>3.9378612059406537</v>
      </c>
      <c r="F34" s="119">
        <v>0</v>
      </c>
      <c r="G34" s="60">
        <v>0</v>
      </c>
      <c r="H34" s="123">
        <v>-100</v>
      </c>
      <c r="L34" s="130"/>
      <c r="P34" s="130"/>
      <c r="R34" s="132"/>
      <c r="S34" s="131"/>
    </row>
    <row r="35" spans="1:19" ht="21.95" customHeight="1" x14ac:dyDescent="0.2">
      <c r="A35" s="140"/>
      <c r="B35" s="148"/>
      <c r="C35" s="120" t="s">
        <v>75</v>
      </c>
      <c r="D35" s="119">
        <v>46123.4</v>
      </c>
      <c r="E35" s="60">
        <v>16.784883655341346</v>
      </c>
      <c r="F35" s="119">
        <v>0</v>
      </c>
      <c r="G35" s="60">
        <v>0</v>
      </c>
      <c r="H35" s="123">
        <v>-100</v>
      </c>
      <c r="L35" s="130"/>
      <c r="P35" s="130"/>
      <c r="R35" s="132"/>
      <c r="S35" s="131"/>
    </row>
    <row r="36" spans="1:19" ht="21.95" customHeight="1" x14ac:dyDescent="0.2">
      <c r="A36" s="140"/>
      <c r="B36" s="148"/>
      <c r="C36" s="120" t="s">
        <v>76</v>
      </c>
      <c r="D36" s="119">
        <v>17650</v>
      </c>
      <c r="E36" s="60">
        <v>6.4230563340251319</v>
      </c>
      <c r="F36" s="119">
        <v>10305.799999999999</v>
      </c>
      <c r="G36" s="60">
        <v>15.428375527899913</v>
      </c>
      <c r="H36" s="123">
        <v>-41.610198300283287</v>
      </c>
      <c r="L36" s="130"/>
      <c r="P36" s="130"/>
      <c r="R36" s="132"/>
      <c r="S36" s="131"/>
    </row>
    <row r="37" spans="1:19" ht="3" hidden="1" customHeight="1" x14ac:dyDescent="0.2">
      <c r="A37" s="142"/>
      <c r="B37" s="149"/>
      <c r="C37" s="125"/>
      <c r="D37" s="61"/>
      <c r="E37" s="74"/>
      <c r="F37" s="61"/>
      <c r="G37" s="74"/>
      <c r="H37" s="4"/>
      <c r="L37" s="130"/>
      <c r="P37" s="130"/>
      <c r="R37" s="132"/>
      <c r="S37" s="131"/>
    </row>
    <row r="38" spans="1:19" ht="31.5" hidden="1" customHeight="1" x14ac:dyDescent="0.2">
      <c r="A38" s="142"/>
      <c r="B38" s="149"/>
      <c r="C38" s="125"/>
      <c r="D38" s="61"/>
      <c r="E38" s="74"/>
      <c r="F38" s="61"/>
      <c r="G38" s="74"/>
      <c r="H38" s="4"/>
      <c r="L38" s="130"/>
      <c r="P38" s="130"/>
      <c r="R38" s="132"/>
      <c r="S38" s="131"/>
    </row>
    <row r="39" spans="1:19" ht="21.75" hidden="1" customHeight="1" x14ac:dyDescent="0.2">
      <c r="A39" s="142"/>
      <c r="B39" s="149"/>
      <c r="C39" s="125"/>
      <c r="D39" s="61"/>
      <c r="E39" s="74"/>
      <c r="F39" s="61"/>
      <c r="G39" s="74"/>
      <c r="H39" s="63"/>
      <c r="L39" s="130"/>
      <c r="P39" s="130"/>
      <c r="R39" s="132"/>
      <c r="S39" s="131"/>
    </row>
    <row r="40" spans="1:19" ht="21.75" hidden="1" customHeight="1" x14ac:dyDescent="0.2">
      <c r="A40" s="142"/>
      <c r="B40" s="149"/>
      <c r="C40" s="125"/>
      <c r="D40" s="61"/>
      <c r="E40" s="74"/>
      <c r="F40" s="61"/>
      <c r="G40" s="74"/>
      <c r="H40" s="63"/>
      <c r="L40" s="130"/>
      <c r="P40" s="130"/>
      <c r="R40" s="132"/>
      <c r="S40" s="131"/>
    </row>
    <row r="41" spans="1:19" ht="21.75" hidden="1" customHeight="1" x14ac:dyDescent="0.2">
      <c r="A41" s="142"/>
      <c r="B41" s="149"/>
      <c r="C41" s="125"/>
      <c r="D41" s="61"/>
      <c r="E41" s="74"/>
      <c r="F41" s="61"/>
      <c r="G41" s="74"/>
      <c r="H41" s="63"/>
      <c r="L41" s="130"/>
      <c r="P41" s="130"/>
      <c r="R41" s="132"/>
      <c r="S41" s="131"/>
    </row>
    <row r="42" spans="1:19" ht="30" customHeight="1" x14ac:dyDescent="0.2">
      <c r="A42" s="140" t="s">
        <v>38</v>
      </c>
      <c r="B42" s="148" t="s">
        <v>122</v>
      </c>
      <c r="C42" s="120" t="s">
        <v>72</v>
      </c>
      <c r="D42" s="119">
        <v>31054</v>
      </c>
      <c r="E42" s="96">
        <v>100</v>
      </c>
      <c r="F42" s="119">
        <v>7637.6</v>
      </c>
      <c r="G42" s="96">
        <v>100</v>
      </c>
      <c r="H42" s="123">
        <v>-75.405422811876093</v>
      </c>
      <c r="L42" s="130"/>
      <c r="P42" s="130"/>
      <c r="R42" s="132"/>
      <c r="S42" s="131"/>
    </row>
    <row r="43" spans="1:19" ht="46.5" customHeight="1" x14ac:dyDescent="0.2">
      <c r="A43" s="140"/>
      <c r="B43" s="148"/>
      <c r="C43" s="120" t="s">
        <v>73</v>
      </c>
      <c r="D43" s="119">
        <v>25164</v>
      </c>
      <c r="E43" s="96">
        <v>81</v>
      </c>
      <c r="F43" s="119">
        <v>7113.9</v>
      </c>
      <c r="G43" s="96">
        <v>93.1</v>
      </c>
      <c r="H43" s="123">
        <v>-71.729852169766332</v>
      </c>
      <c r="L43" s="130"/>
      <c r="P43" s="130"/>
      <c r="R43" s="132"/>
      <c r="S43" s="131"/>
    </row>
    <row r="44" spans="1:19" ht="24.75" customHeight="1" x14ac:dyDescent="0.2">
      <c r="A44" s="140"/>
      <c r="B44" s="148"/>
      <c r="C44" s="120" t="s">
        <v>74</v>
      </c>
      <c r="D44" s="119">
        <v>0</v>
      </c>
      <c r="E44" s="96">
        <v>0</v>
      </c>
      <c r="F44" s="119">
        <v>0</v>
      </c>
      <c r="G44" s="96">
        <v>0</v>
      </c>
      <c r="H44" s="123" t="s">
        <v>24</v>
      </c>
      <c r="L44" s="130"/>
      <c r="P44" s="130"/>
      <c r="R44" s="132"/>
      <c r="S44" s="131"/>
    </row>
    <row r="45" spans="1:19" ht="24.75" customHeight="1" x14ac:dyDescent="0.2">
      <c r="A45" s="140"/>
      <c r="B45" s="148"/>
      <c r="C45" s="120" t="s">
        <v>75</v>
      </c>
      <c r="D45" s="119">
        <v>0</v>
      </c>
      <c r="E45" s="96">
        <v>0</v>
      </c>
      <c r="F45" s="119">
        <v>0</v>
      </c>
      <c r="G45" s="96">
        <v>0</v>
      </c>
      <c r="H45" s="123" t="s">
        <v>24</v>
      </c>
      <c r="L45" s="130"/>
      <c r="P45" s="130"/>
      <c r="R45" s="132"/>
      <c r="S45" s="131"/>
    </row>
    <row r="46" spans="1:19" ht="24.75" customHeight="1" x14ac:dyDescent="0.2">
      <c r="A46" s="140"/>
      <c r="B46" s="148"/>
      <c r="C46" s="120" t="s">
        <v>76</v>
      </c>
      <c r="D46" s="119">
        <v>5890</v>
      </c>
      <c r="E46" s="96">
        <v>19</v>
      </c>
      <c r="F46" s="119">
        <v>523.70000000000005</v>
      </c>
      <c r="G46" s="96">
        <v>6.9</v>
      </c>
      <c r="H46" s="123">
        <v>-91.108658743633271</v>
      </c>
      <c r="L46" s="130"/>
      <c r="P46" s="130"/>
      <c r="R46" s="132"/>
      <c r="S46" s="131"/>
    </row>
    <row r="47" spans="1:19" s="17" customFormat="1" ht="30" customHeight="1" x14ac:dyDescent="0.2">
      <c r="A47" s="140" t="s">
        <v>40</v>
      </c>
      <c r="B47" s="148" t="s">
        <v>171</v>
      </c>
      <c r="C47" s="120" t="s">
        <v>72</v>
      </c>
      <c r="D47" s="119">
        <v>126</v>
      </c>
      <c r="E47" s="96">
        <v>100</v>
      </c>
      <c r="F47" s="119">
        <v>10</v>
      </c>
      <c r="G47" s="96">
        <v>100</v>
      </c>
      <c r="H47" s="123">
        <v>-92.063492063492063</v>
      </c>
      <c r="K47" s="2"/>
      <c r="L47" s="130"/>
      <c r="O47" s="2"/>
      <c r="P47" s="130"/>
      <c r="R47" s="132"/>
      <c r="S47" s="131"/>
    </row>
    <row r="48" spans="1:19" s="17" customFormat="1" ht="38.25" customHeight="1" x14ac:dyDescent="0.2">
      <c r="A48" s="140"/>
      <c r="B48" s="148"/>
      <c r="C48" s="120" t="s">
        <v>73</v>
      </c>
      <c r="D48" s="119">
        <v>126</v>
      </c>
      <c r="E48" s="96">
        <v>100</v>
      </c>
      <c r="F48" s="119">
        <v>10</v>
      </c>
      <c r="G48" s="96">
        <v>100</v>
      </c>
      <c r="H48" s="123">
        <v>-92.063492063492063</v>
      </c>
      <c r="K48" s="2"/>
      <c r="L48" s="130"/>
      <c r="O48" s="2"/>
      <c r="P48" s="130"/>
      <c r="R48" s="132"/>
      <c r="S48" s="131"/>
    </row>
    <row r="49" spans="1:19" s="17" customFormat="1" ht="21.75" customHeight="1" x14ac:dyDescent="0.2">
      <c r="A49" s="140"/>
      <c r="B49" s="148"/>
      <c r="C49" s="120" t="s">
        <v>74</v>
      </c>
      <c r="D49" s="119">
        <v>0</v>
      </c>
      <c r="E49" s="96">
        <v>0</v>
      </c>
      <c r="F49" s="119">
        <v>0</v>
      </c>
      <c r="G49" s="96">
        <v>0</v>
      </c>
      <c r="H49" s="123" t="s">
        <v>24</v>
      </c>
      <c r="K49" s="2"/>
      <c r="L49" s="130"/>
      <c r="O49" s="2"/>
      <c r="P49" s="130"/>
      <c r="R49" s="132"/>
      <c r="S49" s="131"/>
    </row>
    <row r="50" spans="1:19" s="17" customFormat="1" ht="21.75" customHeight="1" x14ac:dyDescent="0.2">
      <c r="A50" s="140"/>
      <c r="B50" s="148"/>
      <c r="C50" s="120" t="s">
        <v>75</v>
      </c>
      <c r="D50" s="119">
        <v>0</v>
      </c>
      <c r="E50" s="96">
        <v>0</v>
      </c>
      <c r="F50" s="119">
        <v>0</v>
      </c>
      <c r="G50" s="96">
        <v>0</v>
      </c>
      <c r="H50" s="123" t="s">
        <v>24</v>
      </c>
      <c r="K50" s="2"/>
      <c r="L50" s="130"/>
      <c r="O50" s="2"/>
      <c r="P50" s="130"/>
      <c r="R50" s="132"/>
      <c r="S50" s="131"/>
    </row>
    <row r="51" spans="1:19" s="17" customFormat="1" ht="21.75" customHeight="1" x14ac:dyDescent="0.2">
      <c r="A51" s="140"/>
      <c r="B51" s="148"/>
      <c r="C51" s="120" t="s">
        <v>76</v>
      </c>
      <c r="D51" s="119">
        <v>0</v>
      </c>
      <c r="E51" s="96">
        <v>0</v>
      </c>
      <c r="F51" s="119">
        <v>0</v>
      </c>
      <c r="G51" s="96">
        <v>0</v>
      </c>
      <c r="H51" s="123" t="s">
        <v>24</v>
      </c>
      <c r="K51" s="2"/>
      <c r="L51" s="130"/>
      <c r="O51" s="2"/>
      <c r="P51" s="130"/>
      <c r="R51" s="132"/>
      <c r="S51" s="131"/>
    </row>
    <row r="52" spans="1:19" s="18" customFormat="1" ht="21.95" hidden="1" customHeight="1" x14ac:dyDescent="0.2">
      <c r="A52" s="142" t="s">
        <v>44</v>
      </c>
      <c r="B52" s="150" t="s">
        <v>130</v>
      </c>
      <c r="C52" s="125" t="s">
        <v>72</v>
      </c>
      <c r="D52" s="61">
        <f>D53+D54+D55+D56</f>
        <v>0</v>
      </c>
      <c r="E52" s="74" t="e">
        <f>D52/D52*100</f>
        <v>#DIV/0!</v>
      </c>
      <c r="F52" s="61">
        <f>F53+F54+F55+F56</f>
        <v>0</v>
      </c>
      <c r="G52" s="74" t="e">
        <f>F52/F52*100</f>
        <v>#DIV/0!</v>
      </c>
      <c r="H52" s="4" t="e">
        <f>F52/D52*100-100</f>
        <v>#DIV/0!</v>
      </c>
      <c r="K52" s="2"/>
      <c r="L52" s="130"/>
      <c r="O52" s="2"/>
      <c r="P52" s="130"/>
      <c r="R52" s="132"/>
      <c r="S52" s="131"/>
    </row>
    <row r="53" spans="1:19" s="18" customFormat="1" ht="51" hidden="1" customHeight="1" x14ac:dyDescent="0.2">
      <c r="A53" s="142"/>
      <c r="B53" s="150"/>
      <c r="C53" s="125" t="s">
        <v>73</v>
      </c>
      <c r="D53" s="61"/>
      <c r="E53" s="74">
        <v>4.2501195346119101</v>
      </c>
      <c r="F53" s="61"/>
      <c r="G53" s="74">
        <v>4.2509326380988064</v>
      </c>
      <c r="H53" s="4">
        <v>-5.2968749999990905E-3</v>
      </c>
      <c r="K53" s="2"/>
      <c r="L53" s="130"/>
      <c r="O53" s="2"/>
      <c r="P53" s="130"/>
      <c r="R53" s="132"/>
      <c r="S53" s="131"/>
    </row>
    <row r="54" spans="1:19" s="18" customFormat="1" ht="39.75" hidden="1" customHeight="1" x14ac:dyDescent="0.2">
      <c r="A54" s="142"/>
      <c r="B54" s="150"/>
      <c r="C54" s="125" t="s">
        <v>74</v>
      </c>
      <c r="D54" s="61"/>
      <c r="E54" s="74" t="e">
        <f>D54/D52*100</f>
        <v>#DIV/0!</v>
      </c>
      <c r="F54" s="61"/>
      <c r="G54" s="74" t="e">
        <f>F54/F52*100</f>
        <v>#DIV/0!</v>
      </c>
      <c r="H54" s="4" t="e">
        <f>F54/D54*100-100</f>
        <v>#DIV/0!</v>
      </c>
      <c r="K54" s="2"/>
      <c r="L54" s="130"/>
      <c r="O54" s="2"/>
      <c r="P54" s="130"/>
      <c r="R54" s="132"/>
      <c r="S54" s="131"/>
    </row>
    <row r="55" spans="1:19" s="18" customFormat="1" ht="47.25" hidden="1" customHeight="1" x14ac:dyDescent="0.2">
      <c r="A55" s="142"/>
      <c r="B55" s="150"/>
      <c r="C55" s="125" t="s">
        <v>75</v>
      </c>
      <c r="D55" s="61"/>
      <c r="E55" s="74" t="e">
        <f>D55/D52*100</f>
        <v>#DIV/0!</v>
      </c>
      <c r="F55" s="61"/>
      <c r="G55" s="74" t="e">
        <f>F55/F52*100</f>
        <v>#DIV/0!</v>
      </c>
      <c r="H55" s="4" t="e">
        <f>F55/D55*100-100</f>
        <v>#DIV/0!</v>
      </c>
      <c r="K55" s="2"/>
      <c r="L55" s="130"/>
      <c r="O55" s="2"/>
      <c r="P55" s="130"/>
      <c r="R55" s="132"/>
      <c r="S55" s="131"/>
    </row>
    <row r="56" spans="1:19" s="18" customFormat="1" ht="3.75" hidden="1" customHeight="1" x14ac:dyDescent="0.2">
      <c r="A56" s="142"/>
      <c r="B56" s="150"/>
      <c r="C56" s="125" t="s">
        <v>76</v>
      </c>
      <c r="D56" s="61"/>
      <c r="E56" s="74" t="e">
        <f>D56/D52*100</f>
        <v>#DIV/0!</v>
      </c>
      <c r="F56" s="61"/>
      <c r="G56" s="74" t="e">
        <f>F56/F52*100</f>
        <v>#DIV/0!</v>
      </c>
      <c r="H56" s="4">
        <v>0</v>
      </c>
      <c r="K56" s="2"/>
      <c r="L56" s="130"/>
      <c r="O56" s="2"/>
      <c r="P56" s="130"/>
      <c r="R56" s="132"/>
      <c r="S56" s="131"/>
    </row>
    <row r="57" spans="1:19" ht="21.95" customHeight="1" x14ac:dyDescent="0.2">
      <c r="A57" s="140" t="s">
        <v>45</v>
      </c>
      <c r="B57" s="148" t="s">
        <v>112</v>
      </c>
      <c r="C57" s="120" t="s">
        <v>72</v>
      </c>
      <c r="D57" s="113">
        <v>1174670.3999999999</v>
      </c>
      <c r="E57" s="114">
        <v>100.00000000000001</v>
      </c>
      <c r="F57" s="113">
        <v>96724.9</v>
      </c>
      <c r="G57" s="114">
        <v>100</v>
      </c>
      <c r="H57" s="115">
        <v>-91.765783831788042</v>
      </c>
      <c r="L57" s="130"/>
      <c r="P57" s="130"/>
      <c r="R57" s="132"/>
      <c r="S57" s="131"/>
    </row>
    <row r="58" spans="1:19" ht="33.75" customHeight="1" x14ac:dyDescent="0.2">
      <c r="A58" s="140"/>
      <c r="B58" s="148"/>
      <c r="C58" s="120" t="s">
        <v>73</v>
      </c>
      <c r="D58" s="113">
        <v>489764.3</v>
      </c>
      <c r="E58" s="114">
        <v>41.693763629355097</v>
      </c>
      <c r="F58" s="113">
        <v>58844.2</v>
      </c>
      <c r="G58" s="114">
        <v>60.836661500813129</v>
      </c>
      <c r="H58" s="115">
        <v>-87.985200227946379</v>
      </c>
      <c r="L58" s="130"/>
      <c r="P58" s="130"/>
      <c r="R58" s="132"/>
      <c r="S58" s="131"/>
    </row>
    <row r="59" spans="1:19" ht="21.95" customHeight="1" x14ac:dyDescent="0.2">
      <c r="A59" s="140"/>
      <c r="B59" s="148"/>
      <c r="C59" s="120" t="s">
        <v>74</v>
      </c>
      <c r="D59" s="113">
        <v>1008</v>
      </c>
      <c r="E59" s="114">
        <v>8.5811305026499349E-2</v>
      </c>
      <c r="F59" s="113">
        <v>0</v>
      </c>
      <c r="G59" s="114">
        <v>0</v>
      </c>
      <c r="H59" s="115">
        <v>-100</v>
      </c>
      <c r="L59" s="130"/>
      <c r="P59" s="130"/>
      <c r="R59" s="132"/>
      <c r="S59" s="131"/>
    </row>
    <row r="60" spans="1:19" ht="21.95" customHeight="1" x14ac:dyDescent="0.2">
      <c r="A60" s="140"/>
      <c r="B60" s="148"/>
      <c r="C60" s="120" t="s">
        <v>75</v>
      </c>
      <c r="D60" s="113">
        <v>578348.1</v>
      </c>
      <c r="E60" s="114">
        <v>49.234925814083681</v>
      </c>
      <c r="F60" s="113">
        <v>1370.3</v>
      </c>
      <c r="G60" s="114">
        <v>1.4166982855500496</v>
      </c>
      <c r="H60" s="115">
        <v>-99.763066568386762</v>
      </c>
      <c r="L60" s="130"/>
      <c r="P60" s="130"/>
      <c r="R60" s="132"/>
      <c r="S60" s="131"/>
    </row>
    <row r="61" spans="1:19" ht="21.95" customHeight="1" x14ac:dyDescent="0.2">
      <c r="A61" s="140"/>
      <c r="B61" s="148"/>
      <c r="C61" s="120" t="s">
        <v>76</v>
      </c>
      <c r="D61" s="113">
        <v>105550</v>
      </c>
      <c r="E61" s="114">
        <v>8.9854992515347281</v>
      </c>
      <c r="F61" s="113">
        <v>36510.400000000001</v>
      </c>
      <c r="G61" s="114">
        <v>37.746640213636823</v>
      </c>
      <c r="H61" s="115">
        <v>-65.409379441023205</v>
      </c>
      <c r="L61" s="130"/>
      <c r="P61" s="130"/>
      <c r="R61" s="132"/>
      <c r="S61" s="131"/>
    </row>
    <row r="62" spans="1:19" s="18" customFormat="1" ht="21.95" customHeight="1" x14ac:dyDescent="0.2">
      <c r="A62" s="135" t="s">
        <v>54</v>
      </c>
      <c r="B62" s="136" t="s">
        <v>172</v>
      </c>
      <c r="C62" s="106" t="s">
        <v>72</v>
      </c>
      <c r="D62" s="119">
        <v>458509.5</v>
      </c>
      <c r="E62" s="102">
        <v>100</v>
      </c>
      <c r="F62" s="119">
        <v>40927.152999999998</v>
      </c>
      <c r="G62" s="102">
        <v>100</v>
      </c>
      <c r="H62" s="123">
        <v>-91.073870225153456</v>
      </c>
      <c r="K62" s="2"/>
      <c r="L62" s="130"/>
      <c r="O62" s="2"/>
      <c r="P62" s="130"/>
      <c r="R62" s="132"/>
      <c r="S62" s="131"/>
    </row>
    <row r="63" spans="1:19" s="18" customFormat="1" ht="31.5" customHeight="1" x14ac:dyDescent="0.2">
      <c r="A63" s="135"/>
      <c r="B63" s="136"/>
      <c r="C63" s="106" t="s">
        <v>73</v>
      </c>
      <c r="D63" s="119">
        <v>205402.3</v>
      </c>
      <c r="E63" s="102">
        <v>44.797828616419068</v>
      </c>
      <c r="F63" s="119">
        <v>40927.152999999998</v>
      </c>
      <c r="G63" s="102">
        <v>100</v>
      </c>
      <c r="H63" s="123">
        <v>-80.07463743103169</v>
      </c>
      <c r="K63" s="2"/>
      <c r="L63" s="130"/>
      <c r="O63" s="2"/>
      <c r="P63" s="130"/>
      <c r="R63" s="132"/>
      <c r="S63" s="131"/>
    </row>
    <row r="64" spans="1:19" s="18" customFormat="1" ht="21.95" customHeight="1" x14ac:dyDescent="0.2">
      <c r="A64" s="135"/>
      <c r="B64" s="136"/>
      <c r="C64" s="106" t="s">
        <v>74</v>
      </c>
      <c r="D64" s="119">
        <v>0</v>
      </c>
      <c r="E64" s="102">
        <v>0</v>
      </c>
      <c r="F64" s="119">
        <v>0</v>
      </c>
      <c r="G64" s="102">
        <v>0</v>
      </c>
      <c r="H64" s="123" t="s">
        <v>24</v>
      </c>
      <c r="K64" s="2"/>
      <c r="L64" s="130"/>
      <c r="O64" s="2"/>
      <c r="P64" s="130"/>
      <c r="R64" s="132"/>
      <c r="S64" s="131"/>
    </row>
    <row r="65" spans="1:19" s="18" customFormat="1" ht="21.95" customHeight="1" x14ac:dyDescent="0.2">
      <c r="A65" s="135"/>
      <c r="B65" s="136"/>
      <c r="C65" s="106" t="s">
        <v>75</v>
      </c>
      <c r="D65" s="119">
        <v>228407.2</v>
      </c>
      <c r="E65" s="102">
        <v>49.815151049214904</v>
      </c>
      <c r="F65" s="119">
        <v>0</v>
      </c>
      <c r="G65" s="102">
        <v>0</v>
      </c>
      <c r="H65" s="123">
        <v>-100</v>
      </c>
      <c r="K65" s="2"/>
      <c r="L65" s="130"/>
      <c r="O65" s="2"/>
      <c r="P65" s="130"/>
      <c r="R65" s="132"/>
      <c r="S65" s="131"/>
    </row>
    <row r="66" spans="1:19" s="18" customFormat="1" ht="21.95" customHeight="1" x14ac:dyDescent="0.2">
      <c r="A66" s="135"/>
      <c r="B66" s="136"/>
      <c r="C66" s="106" t="s">
        <v>76</v>
      </c>
      <c r="D66" s="119">
        <v>24700</v>
      </c>
      <c r="E66" s="122">
        <v>5.4</v>
      </c>
      <c r="F66" s="119">
        <v>0</v>
      </c>
      <c r="G66" s="122">
        <v>0</v>
      </c>
      <c r="H66" s="123">
        <v>-100</v>
      </c>
      <c r="K66" s="2"/>
      <c r="L66" s="130"/>
      <c r="O66" s="2"/>
      <c r="P66" s="130"/>
      <c r="R66" s="132"/>
      <c r="S66" s="131"/>
    </row>
    <row r="67" spans="1:19" s="17" customFormat="1" ht="21.95" hidden="1" customHeight="1" outlineLevel="1" x14ac:dyDescent="0.2">
      <c r="A67" s="135" t="s">
        <v>92</v>
      </c>
      <c r="B67" s="136" t="s">
        <v>115</v>
      </c>
      <c r="C67" s="106" t="s">
        <v>72</v>
      </c>
      <c r="D67" s="116">
        <v>0</v>
      </c>
      <c r="E67" s="117">
        <v>0</v>
      </c>
      <c r="F67" s="116">
        <v>0</v>
      </c>
      <c r="G67" s="117">
        <v>0</v>
      </c>
      <c r="H67" s="123" t="s">
        <v>24</v>
      </c>
      <c r="K67" s="2"/>
      <c r="L67" s="130"/>
      <c r="O67" s="2"/>
      <c r="P67" s="130"/>
      <c r="R67" s="132"/>
      <c r="S67" s="131"/>
    </row>
    <row r="68" spans="1:19" s="17" customFormat="1" ht="21.95" hidden="1" customHeight="1" outlineLevel="1" x14ac:dyDescent="0.2">
      <c r="A68" s="135"/>
      <c r="B68" s="136"/>
      <c r="C68" s="106" t="s">
        <v>73</v>
      </c>
      <c r="D68" s="116">
        <v>0</v>
      </c>
      <c r="E68" s="117">
        <v>0</v>
      </c>
      <c r="F68" s="116">
        <v>0</v>
      </c>
      <c r="G68" s="117">
        <v>0</v>
      </c>
      <c r="H68" s="123" t="s">
        <v>24</v>
      </c>
      <c r="K68" s="2"/>
      <c r="L68" s="130"/>
      <c r="O68" s="2"/>
      <c r="P68" s="130"/>
      <c r="R68" s="132"/>
      <c r="S68" s="131"/>
    </row>
    <row r="69" spans="1:19" s="17" customFormat="1" ht="21.95" hidden="1" customHeight="1" outlineLevel="1" x14ac:dyDescent="0.2">
      <c r="A69" s="135"/>
      <c r="B69" s="136"/>
      <c r="C69" s="106" t="s">
        <v>74</v>
      </c>
      <c r="D69" s="116">
        <v>0</v>
      </c>
      <c r="E69" s="117">
        <v>0</v>
      </c>
      <c r="F69" s="116">
        <v>0</v>
      </c>
      <c r="G69" s="117">
        <v>0</v>
      </c>
      <c r="H69" s="123" t="s">
        <v>24</v>
      </c>
      <c r="K69" s="2"/>
      <c r="L69" s="130"/>
      <c r="O69" s="2"/>
      <c r="P69" s="130"/>
      <c r="R69" s="132"/>
      <c r="S69" s="131"/>
    </row>
    <row r="70" spans="1:19" s="17" customFormat="1" ht="21.95" hidden="1" customHeight="1" outlineLevel="1" x14ac:dyDescent="0.2">
      <c r="A70" s="135"/>
      <c r="B70" s="136"/>
      <c r="C70" s="106" t="s">
        <v>75</v>
      </c>
      <c r="D70" s="116">
        <v>0</v>
      </c>
      <c r="E70" s="117">
        <v>0</v>
      </c>
      <c r="F70" s="116">
        <v>0</v>
      </c>
      <c r="G70" s="117">
        <v>0</v>
      </c>
      <c r="H70" s="123" t="s">
        <v>24</v>
      </c>
      <c r="K70" s="2"/>
      <c r="L70" s="130"/>
      <c r="O70" s="2"/>
      <c r="P70" s="130"/>
      <c r="R70" s="132"/>
      <c r="S70" s="131"/>
    </row>
    <row r="71" spans="1:19" s="17" customFormat="1" ht="21.95" hidden="1" customHeight="1" outlineLevel="1" x14ac:dyDescent="0.2">
      <c r="A71" s="135"/>
      <c r="B71" s="136"/>
      <c r="C71" s="106" t="s">
        <v>76</v>
      </c>
      <c r="D71" s="116">
        <v>0</v>
      </c>
      <c r="E71" s="117">
        <v>0</v>
      </c>
      <c r="F71" s="116">
        <v>0</v>
      </c>
      <c r="G71" s="117">
        <v>0</v>
      </c>
      <c r="H71" s="123" t="s">
        <v>24</v>
      </c>
      <c r="K71" s="2"/>
      <c r="L71" s="130"/>
      <c r="O71" s="2"/>
      <c r="P71" s="130"/>
      <c r="R71" s="132"/>
      <c r="S71" s="131"/>
    </row>
    <row r="72" spans="1:19" s="18" customFormat="1" ht="21.95" hidden="1" customHeight="1" outlineLevel="1" x14ac:dyDescent="0.2">
      <c r="A72" s="150" t="s">
        <v>58</v>
      </c>
      <c r="B72" s="156" t="s">
        <v>77</v>
      </c>
      <c r="C72" s="108" t="s">
        <v>72</v>
      </c>
      <c r="D72" s="116">
        <v>0</v>
      </c>
      <c r="E72" s="74">
        <v>0</v>
      </c>
      <c r="F72" s="61">
        <v>0</v>
      </c>
      <c r="G72" s="74">
        <v>0</v>
      </c>
      <c r="H72" s="4" t="s">
        <v>24</v>
      </c>
      <c r="K72" s="2"/>
      <c r="L72" s="130"/>
      <c r="O72" s="2"/>
      <c r="P72" s="130"/>
      <c r="R72" s="132"/>
      <c r="S72" s="131"/>
    </row>
    <row r="73" spans="1:19" s="18" customFormat="1" ht="21.95" hidden="1" customHeight="1" outlineLevel="1" x14ac:dyDescent="0.2">
      <c r="A73" s="150"/>
      <c r="B73" s="156"/>
      <c r="C73" s="108" t="s">
        <v>73</v>
      </c>
      <c r="D73" s="116">
        <v>0</v>
      </c>
      <c r="E73" s="74">
        <v>0</v>
      </c>
      <c r="F73" s="61">
        <v>0</v>
      </c>
      <c r="G73" s="74">
        <v>0</v>
      </c>
      <c r="H73" s="4" t="s">
        <v>24</v>
      </c>
      <c r="K73" s="2"/>
      <c r="L73" s="130"/>
      <c r="O73" s="2"/>
      <c r="P73" s="130"/>
      <c r="R73" s="132"/>
      <c r="S73" s="131"/>
    </row>
    <row r="74" spans="1:19" s="18" customFormat="1" ht="21.95" hidden="1" customHeight="1" outlineLevel="1" x14ac:dyDescent="0.2">
      <c r="A74" s="150"/>
      <c r="B74" s="156"/>
      <c r="C74" s="108" t="s">
        <v>74</v>
      </c>
      <c r="D74" s="116">
        <v>0</v>
      </c>
      <c r="E74" s="74">
        <v>0</v>
      </c>
      <c r="F74" s="61">
        <v>0</v>
      </c>
      <c r="G74" s="74">
        <v>0</v>
      </c>
      <c r="H74" s="4" t="s">
        <v>24</v>
      </c>
      <c r="K74" s="2"/>
      <c r="L74" s="130"/>
      <c r="O74" s="2"/>
      <c r="P74" s="130"/>
      <c r="R74" s="132"/>
      <c r="S74" s="131"/>
    </row>
    <row r="75" spans="1:19" s="18" customFormat="1" ht="21.95" hidden="1" customHeight="1" outlineLevel="1" x14ac:dyDescent="0.2">
      <c r="A75" s="150"/>
      <c r="B75" s="156"/>
      <c r="C75" s="108" t="s">
        <v>75</v>
      </c>
      <c r="D75" s="116">
        <v>0</v>
      </c>
      <c r="E75" s="74">
        <v>0</v>
      </c>
      <c r="F75" s="61">
        <v>0</v>
      </c>
      <c r="G75" s="74">
        <v>0</v>
      </c>
      <c r="H75" s="4" t="s">
        <v>24</v>
      </c>
      <c r="K75" s="2"/>
      <c r="L75" s="130"/>
      <c r="O75" s="2"/>
      <c r="P75" s="130"/>
      <c r="R75" s="132"/>
      <c r="S75" s="131"/>
    </row>
    <row r="76" spans="1:19" s="18" customFormat="1" ht="21.95" hidden="1" customHeight="1" outlineLevel="1" x14ac:dyDescent="0.2">
      <c r="A76" s="150"/>
      <c r="B76" s="156"/>
      <c r="C76" s="108" t="s">
        <v>76</v>
      </c>
      <c r="D76" s="116">
        <v>0</v>
      </c>
      <c r="E76" s="74">
        <v>0</v>
      </c>
      <c r="F76" s="61">
        <v>0</v>
      </c>
      <c r="G76" s="74">
        <v>0</v>
      </c>
      <c r="H76" s="4" t="s">
        <v>24</v>
      </c>
      <c r="K76" s="2"/>
      <c r="L76" s="130"/>
      <c r="O76" s="2"/>
      <c r="P76" s="130"/>
      <c r="R76" s="132"/>
      <c r="S76" s="131"/>
    </row>
    <row r="77" spans="1:19" ht="21.95" customHeight="1" collapsed="1" x14ac:dyDescent="0.2">
      <c r="A77" s="157" t="s">
        <v>59</v>
      </c>
      <c r="B77" s="155" t="s">
        <v>118</v>
      </c>
      <c r="C77" s="126" t="s">
        <v>78</v>
      </c>
      <c r="D77" s="119">
        <v>16193</v>
      </c>
      <c r="E77" s="96">
        <v>100</v>
      </c>
      <c r="F77" s="119">
        <v>1067.6099999999999</v>
      </c>
      <c r="G77" s="96">
        <v>100</v>
      </c>
      <c r="H77" s="123">
        <v>-93.406965972951269</v>
      </c>
      <c r="L77" s="130"/>
      <c r="P77" s="130"/>
      <c r="R77" s="132"/>
      <c r="S77" s="131"/>
    </row>
    <row r="78" spans="1:19" ht="30" customHeight="1" x14ac:dyDescent="0.2">
      <c r="A78" s="157"/>
      <c r="B78" s="148"/>
      <c r="C78" s="126" t="s">
        <v>73</v>
      </c>
      <c r="D78" s="119">
        <v>16193</v>
      </c>
      <c r="E78" s="96">
        <v>100</v>
      </c>
      <c r="F78" s="119">
        <v>1067.6099999999999</v>
      </c>
      <c r="G78" s="96">
        <v>100</v>
      </c>
      <c r="H78" s="123">
        <v>-93.406965972951269</v>
      </c>
      <c r="L78" s="130"/>
      <c r="P78" s="130"/>
      <c r="R78" s="132"/>
      <c r="S78" s="131"/>
    </row>
    <row r="79" spans="1:19" ht="21.95" customHeight="1" x14ac:dyDescent="0.2">
      <c r="A79" s="157"/>
      <c r="B79" s="148"/>
      <c r="C79" s="126" t="s">
        <v>74</v>
      </c>
      <c r="D79" s="119">
        <v>0</v>
      </c>
      <c r="E79" s="96">
        <v>0</v>
      </c>
      <c r="F79" s="119">
        <v>0</v>
      </c>
      <c r="G79" s="96">
        <v>0</v>
      </c>
      <c r="H79" s="123" t="s">
        <v>24</v>
      </c>
      <c r="L79" s="130"/>
      <c r="P79" s="130"/>
      <c r="R79" s="132"/>
      <c r="S79" s="131"/>
    </row>
    <row r="80" spans="1:19" ht="21.95" customHeight="1" x14ac:dyDescent="0.2">
      <c r="A80" s="157"/>
      <c r="B80" s="148"/>
      <c r="C80" s="126" t="s">
        <v>75</v>
      </c>
      <c r="D80" s="119">
        <v>0</v>
      </c>
      <c r="E80" s="96">
        <v>0</v>
      </c>
      <c r="F80" s="119">
        <v>0</v>
      </c>
      <c r="G80" s="96">
        <v>0</v>
      </c>
      <c r="H80" s="123" t="s">
        <v>24</v>
      </c>
      <c r="L80" s="130"/>
      <c r="P80" s="130"/>
      <c r="R80" s="132"/>
      <c r="S80" s="131"/>
    </row>
    <row r="81" spans="1:19" ht="21.95" customHeight="1" x14ac:dyDescent="0.2">
      <c r="A81" s="157"/>
      <c r="B81" s="148"/>
      <c r="C81" s="126" t="s">
        <v>76</v>
      </c>
      <c r="D81" s="119">
        <v>0</v>
      </c>
      <c r="E81" s="96">
        <v>0</v>
      </c>
      <c r="F81" s="119">
        <v>0</v>
      </c>
      <c r="G81" s="96">
        <v>0</v>
      </c>
      <c r="H81" s="123" t="s">
        <v>24</v>
      </c>
      <c r="L81" s="130"/>
      <c r="P81" s="130"/>
      <c r="R81" s="132"/>
      <c r="S81" s="131"/>
    </row>
    <row r="82" spans="1:19" ht="21.95" hidden="1" customHeight="1" x14ac:dyDescent="0.2">
      <c r="A82" s="154" t="s">
        <v>60</v>
      </c>
      <c r="B82" s="149" t="s">
        <v>79</v>
      </c>
      <c r="C82" s="125" t="s">
        <v>78</v>
      </c>
      <c r="D82" s="121">
        <v>0</v>
      </c>
      <c r="E82" s="95">
        <v>0</v>
      </c>
      <c r="F82" s="121">
        <v>0</v>
      </c>
      <c r="G82" s="95">
        <v>0</v>
      </c>
      <c r="H82" s="4">
        <v>0</v>
      </c>
      <c r="L82" s="130"/>
      <c r="P82" s="130"/>
      <c r="R82" s="132"/>
      <c r="S82" s="131"/>
    </row>
    <row r="83" spans="1:19" ht="21.95" hidden="1" customHeight="1" x14ac:dyDescent="0.2">
      <c r="A83" s="154"/>
      <c r="B83" s="149"/>
      <c r="C83" s="107" t="s">
        <v>73</v>
      </c>
      <c r="D83" s="121">
        <v>0</v>
      </c>
      <c r="E83" s="95">
        <v>0</v>
      </c>
      <c r="F83" s="121">
        <v>0</v>
      </c>
      <c r="G83" s="95">
        <v>0</v>
      </c>
      <c r="H83" s="4">
        <v>0</v>
      </c>
      <c r="L83" s="130"/>
      <c r="P83" s="130"/>
      <c r="R83" s="132"/>
      <c r="S83" s="131"/>
    </row>
    <row r="84" spans="1:19" ht="21.95" hidden="1" customHeight="1" x14ac:dyDescent="0.2">
      <c r="A84" s="154"/>
      <c r="B84" s="149"/>
      <c r="C84" s="107" t="s">
        <v>74</v>
      </c>
      <c r="D84" s="121">
        <v>0</v>
      </c>
      <c r="E84" s="95"/>
      <c r="F84" s="121"/>
      <c r="G84" s="95"/>
      <c r="H84" s="63"/>
      <c r="L84" s="130"/>
      <c r="P84" s="130"/>
      <c r="R84" s="132"/>
      <c r="S84" s="131"/>
    </row>
    <row r="85" spans="1:19" ht="21.95" hidden="1" customHeight="1" x14ac:dyDescent="0.2">
      <c r="A85" s="154"/>
      <c r="B85" s="149"/>
      <c r="C85" s="107" t="s">
        <v>75</v>
      </c>
      <c r="D85" s="121"/>
      <c r="E85" s="95"/>
      <c r="F85" s="121"/>
      <c r="G85" s="95"/>
      <c r="H85" s="63"/>
      <c r="L85" s="130"/>
      <c r="P85" s="130"/>
      <c r="R85" s="132"/>
      <c r="S85" s="131"/>
    </row>
    <row r="86" spans="1:19" ht="21.95" hidden="1" customHeight="1" x14ac:dyDescent="0.2">
      <c r="A86" s="154"/>
      <c r="B86" s="149"/>
      <c r="C86" s="107" t="s">
        <v>76</v>
      </c>
      <c r="D86" s="121"/>
      <c r="E86" s="95"/>
      <c r="F86" s="121"/>
      <c r="G86" s="95"/>
      <c r="H86" s="63"/>
      <c r="L86" s="130"/>
      <c r="P86" s="130"/>
      <c r="R86" s="132"/>
      <c r="S86" s="131"/>
    </row>
    <row r="87" spans="1:19" ht="21.95" customHeight="1" x14ac:dyDescent="0.2">
      <c r="A87" s="140" t="s">
        <v>61</v>
      </c>
      <c r="B87" s="148" t="s">
        <v>119</v>
      </c>
      <c r="C87" s="120" t="s">
        <v>72</v>
      </c>
      <c r="D87" s="113">
        <v>283282.90000000002</v>
      </c>
      <c r="E87" s="114">
        <v>100</v>
      </c>
      <c r="F87" s="113">
        <v>32424.800000000003</v>
      </c>
      <c r="G87" s="114">
        <v>100</v>
      </c>
      <c r="H87" s="89">
        <v>-88.553915538142263</v>
      </c>
      <c r="L87" s="130"/>
      <c r="P87" s="130"/>
      <c r="R87" s="132"/>
      <c r="S87" s="131"/>
    </row>
    <row r="88" spans="1:19" ht="35.25" customHeight="1" x14ac:dyDescent="0.2">
      <c r="A88" s="140"/>
      <c r="B88" s="148"/>
      <c r="C88" s="120" t="s">
        <v>73</v>
      </c>
      <c r="D88" s="113">
        <v>209174.39999999999</v>
      </c>
      <c r="E88" s="114">
        <v>73.839402237127615</v>
      </c>
      <c r="F88" s="113">
        <v>32424.800000000003</v>
      </c>
      <c r="G88" s="114">
        <v>100</v>
      </c>
      <c r="H88" s="89">
        <v>-84.498676702311556</v>
      </c>
      <c r="L88" s="130"/>
      <c r="P88" s="130"/>
      <c r="R88" s="132"/>
      <c r="S88" s="131"/>
    </row>
    <row r="89" spans="1:19" ht="21.95" customHeight="1" x14ac:dyDescent="0.2">
      <c r="A89" s="140"/>
      <c r="B89" s="148"/>
      <c r="C89" s="120" t="s">
        <v>74</v>
      </c>
      <c r="D89" s="113">
        <v>13173</v>
      </c>
      <c r="E89" s="114">
        <v>4.6501218393344601</v>
      </c>
      <c r="F89" s="113">
        <v>0</v>
      </c>
      <c r="G89" s="114">
        <v>0</v>
      </c>
      <c r="H89" s="89">
        <v>-100</v>
      </c>
      <c r="L89" s="130"/>
      <c r="P89" s="130"/>
      <c r="R89" s="132"/>
      <c r="S89" s="131"/>
    </row>
    <row r="90" spans="1:19" ht="21.95" customHeight="1" x14ac:dyDescent="0.2">
      <c r="A90" s="140"/>
      <c r="B90" s="148"/>
      <c r="C90" s="120" t="s">
        <v>75</v>
      </c>
      <c r="D90" s="113">
        <v>60935.5</v>
      </c>
      <c r="E90" s="114">
        <v>21.510475923537918</v>
      </c>
      <c r="F90" s="113">
        <v>0</v>
      </c>
      <c r="G90" s="114">
        <v>0</v>
      </c>
      <c r="H90" s="89">
        <v>-100</v>
      </c>
      <c r="L90" s="130"/>
      <c r="P90" s="130"/>
      <c r="R90" s="132"/>
      <c r="S90" s="131"/>
    </row>
    <row r="91" spans="1:19" ht="21.95" customHeight="1" x14ac:dyDescent="0.2">
      <c r="A91" s="140"/>
      <c r="B91" s="148"/>
      <c r="C91" s="120" t="s">
        <v>76</v>
      </c>
      <c r="D91" s="113">
        <v>0</v>
      </c>
      <c r="E91" s="114">
        <v>0</v>
      </c>
      <c r="F91" s="113">
        <v>0</v>
      </c>
      <c r="G91" s="114">
        <v>0</v>
      </c>
      <c r="H91" s="89" t="s">
        <v>24</v>
      </c>
      <c r="L91" s="130"/>
      <c r="P91" s="130"/>
      <c r="R91" s="132"/>
      <c r="S91" s="131"/>
    </row>
    <row r="92" spans="1:19" ht="21.95" hidden="1" customHeight="1" x14ac:dyDescent="0.2">
      <c r="A92" s="142" t="s">
        <v>104</v>
      </c>
      <c r="B92" s="149" t="s">
        <v>105</v>
      </c>
      <c r="C92" s="125" t="s">
        <v>72</v>
      </c>
      <c r="D92" s="61">
        <v>1476</v>
      </c>
      <c r="E92" s="74">
        <v>100</v>
      </c>
      <c r="F92" s="61">
        <v>0</v>
      </c>
      <c r="G92" s="74">
        <v>0</v>
      </c>
      <c r="H92" s="4">
        <v>-100</v>
      </c>
      <c r="L92" s="130"/>
      <c r="P92" s="130"/>
      <c r="R92" s="132"/>
      <c r="S92" s="131"/>
    </row>
    <row r="93" spans="1:19" ht="21.95" hidden="1" customHeight="1" x14ac:dyDescent="0.2">
      <c r="A93" s="142"/>
      <c r="B93" s="149"/>
      <c r="C93" s="125" t="s">
        <v>73</v>
      </c>
      <c r="D93" s="61">
        <v>148</v>
      </c>
      <c r="E93" s="74">
        <v>10.027100271002711</v>
      </c>
      <c r="F93" s="61">
        <v>0</v>
      </c>
      <c r="G93" s="74">
        <v>0</v>
      </c>
      <c r="H93" s="4">
        <v>-100</v>
      </c>
      <c r="L93" s="130"/>
      <c r="P93" s="130"/>
      <c r="R93" s="132"/>
      <c r="S93" s="131"/>
    </row>
    <row r="94" spans="1:19" ht="21.95" hidden="1" customHeight="1" x14ac:dyDescent="0.2">
      <c r="A94" s="142"/>
      <c r="B94" s="149"/>
      <c r="C94" s="125" t="s">
        <v>74</v>
      </c>
      <c r="D94" s="61"/>
      <c r="E94" s="74">
        <v>0</v>
      </c>
      <c r="F94" s="61"/>
      <c r="G94" s="74">
        <v>0</v>
      </c>
      <c r="H94" s="4">
        <v>0</v>
      </c>
      <c r="L94" s="130"/>
      <c r="P94" s="130"/>
      <c r="R94" s="132"/>
      <c r="S94" s="131"/>
    </row>
    <row r="95" spans="1:19" ht="21.95" hidden="1" customHeight="1" x14ac:dyDescent="0.2">
      <c r="A95" s="142"/>
      <c r="B95" s="149"/>
      <c r="C95" s="125" t="s">
        <v>75</v>
      </c>
      <c r="D95" s="61">
        <v>1328</v>
      </c>
      <c r="E95" s="74">
        <v>89.972899728997291</v>
      </c>
      <c r="F95" s="61">
        <v>0</v>
      </c>
      <c r="G95" s="74">
        <v>0</v>
      </c>
      <c r="H95" s="4">
        <v>-100</v>
      </c>
      <c r="L95" s="130"/>
      <c r="P95" s="130"/>
      <c r="R95" s="132"/>
      <c r="S95" s="131"/>
    </row>
    <row r="96" spans="1:19" ht="21.95" hidden="1" customHeight="1" x14ac:dyDescent="0.2">
      <c r="A96" s="142"/>
      <c r="B96" s="149"/>
      <c r="C96" s="125" t="s">
        <v>76</v>
      </c>
      <c r="D96" s="61"/>
      <c r="E96" s="74"/>
      <c r="F96" s="61"/>
      <c r="G96" s="74">
        <v>0</v>
      </c>
      <c r="H96" s="4">
        <v>0</v>
      </c>
      <c r="L96" s="130"/>
      <c r="P96" s="130"/>
      <c r="R96" s="132"/>
      <c r="S96" s="131"/>
    </row>
    <row r="97" spans="1:19" s="18" customFormat="1" ht="21.95" customHeight="1" x14ac:dyDescent="0.2">
      <c r="A97" s="151" t="s">
        <v>65</v>
      </c>
      <c r="B97" s="152" t="s">
        <v>110</v>
      </c>
      <c r="C97" s="118" t="s">
        <v>72</v>
      </c>
      <c r="D97" s="113">
        <v>239521</v>
      </c>
      <c r="E97" s="114">
        <v>100</v>
      </c>
      <c r="F97" s="113">
        <v>24</v>
      </c>
      <c r="G97" s="114">
        <v>100</v>
      </c>
      <c r="H97" s="89">
        <v>-99.989980001753494</v>
      </c>
      <c r="K97" s="2"/>
      <c r="L97" s="130"/>
      <c r="O97" s="2"/>
      <c r="P97" s="130"/>
      <c r="R97" s="132"/>
      <c r="S97" s="131"/>
    </row>
    <row r="98" spans="1:19" s="18" customFormat="1" ht="28.5" customHeight="1" x14ac:dyDescent="0.2">
      <c r="A98" s="151"/>
      <c r="B98" s="152"/>
      <c r="C98" s="118" t="s">
        <v>73</v>
      </c>
      <c r="D98" s="113">
        <v>118487</v>
      </c>
      <c r="E98" s="114">
        <v>49.468313843045074</v>
      </c>
      <c r="F98" s="113">
        <v>24</v>
      </c>
      <c r="G98" s="114">
        <v>100</v>
      </c>
      <c r="H98" s="89">
        <v>-99.979744613333111</v>
      </c>
      <c r="K98" s="2"/>
      <c r="L98" s="130"/>
      <c r="O98" s="2"/>
      <c r="P98" s="130"/>
      <c r="R98" s="132"/>
      <c r="S98" s="131"/>
    </row>
    <row r="99" spans="1:19" s="18" customFormat="1" ht="21.75" customHeight="1" x14ac:dyDescent="0.2">
      <c r="A99" s="151"/>
      <c r="B99" s="152"/>
      <c r="C99" s="118" t="s">
        <v>74</v>
      </c>
      <c r="D99" s="113">
        <v>82988.800000000003</v>
      </c>
      <c r="E99" s="114">
        <v>34.647817936631867</v>
      </c>
      <c r="F99" s="113">
        <v>0</v>
      </c>
      <c r="G99" s="114">
        <v>0</v>
      </c>
      <c r="H99" s="89">
        <v>-100</v>
      </c>
      <c r="K99" s="2"/>
      <c r="L99" s="130"/>
      <c r="O99" s="2"/>
      <c r="P99" s="130"/>
      <c r="R99" s="132"/>
      <c r="S99" s="131"/>
    </row>
    <row r="100" spans="1:19" s="18" customFormat="1" ht="21.95" customHeight="1" x14ac:dyDescent="0.2">
      <c r="A100" s="151"/>
      <c r="B100" s="152"/>
      <c r="C100" s="118" t="s">
        <v>75</v>
      </c>
      <c r="D100" s="113">
        <v>15124.6</v>
      </c>
      <c r="E100" s="114">
        <v>6.3145193949591061</v>
      </c>
      <c r="F100" s="113">
        <v>0</v>
      </c>
      <c r="G100" s="114">
        <v>0</v>
      </c>
      <c r="H100" s="89">
        <v>-100</v>
      </c>
      <c r="K100" s="2"/>
      <c r="L100" s="130"/>
      <c r="O100" s="2"/>
      <c r="P100" s="130"/>
      <c r="R100" s="132"/>
      <c r="S100" s="131"/>
    </row>
    <row r="101" spans="1:19" s="18" customFormat="1" ht="21.95" customHeight="1" x14ac:dyDescent="0.2">
      <c r="A101" s="151"/>
      <c r="B101" s="152"/>
      <c r="C101" s="118" t="s">
        <v>76</v>
      </c>
      <c r="D101" s="113">
        <v>22920.6</v>
      </c>
      <c r="E101" s="114">
        <v>9.5693488253639547</v>
      </c>
      <c r="F101" s="113">
        <v>0</v>
      </c>
      <c r="G101" s="114">
        <v>0</v>
      </c>
      <c r="H101" s="89">
        <v>-100</v>
      </c>
      <c r="K101" s="2"/>
      <c r="L101" s="130"/>
      <c r="O101" s="2"/>
      <c r="P101" s="130"/>
      <c r="R101" s="132"/>
      <c r="S101" s="131"/>
    </row>
    <row r="102" spans="1:19" s="18" customFormat="1" ht="21.95" customHeight="1" x14ac:dyDescent="0.2">
      <c r="A102" s="140" t="s">
        <v>93</v>
      </c>
      <c r="B102" s="155" t="s">
        <v>113</v>
      </c>
      <c r="C102" s="120" t="s">
        <v>72</v>
      </c>
      <c r="D102" s="113">
        <v>4582</v>
      </c>
      <c r="E102" s="114">
        <v>100</v>
      </c>
      <c r="F102" s="113">
        <v>1085.99</v>
      </c>
      <c r="G102" s="114">
        <v>100</v>
      </c>
      <c r="H102" s="115">
        <v>-76.298777826276734</v>
      </c>
      <c r="K102" s="2"/>
      <c r="L102" s="130"/>
      <c r="O102" s="2"/>
      <c r="P102" s="130"/>
      <c r="R102" s="132"/>
      <c r="S102" s="131"/>
    </row>
    <row r="103" spans="1:19" s="18" customFormat="1" ht="30.75" customHeight="1" x14ac:dyDescent="0.2">
      <c r="A103" s="140"/>
      <c r="B103" s="155"/>
      <c r="C103" s="120" t="s">
        <v>73</v>
      </c>
      <c r="D103" s="113">
        <v>4582</v>
      </c>
      <c r="E103" s="114">
        <v>100</v>
      </c>
      <c r="F103" s="113">
        <v>1085.99</v>
      </c>
      <c r="G103" s="114">
        <v>100</v>
      </c>
      <c r="H103" s="115">
        <v>-76.298777826276734</v>
      </c>
      <c r="K103" s="2"/>
      <c r="L103" s="130"/>
      <c r="O103" s="2"/>
      <c r="P103" s="130"/>
      <c r="R103" s="132"/>
      <c r="S103" s="131"/>
    </row>
    <row r="104" spans="1:19" s="18" customFormat="1" ht="21.95" customHeight="1" x14ac:dyDescent="0.2">
      <c r="A104" s="140"/>
      <c r="B104" s="155"/>
      <c r="C104" s="120" t="s">
        <v>74</v>
      </c>
      <c r="D104" s="113">
        <v>0</v>
      </c>
      <c r="E104" s="114">
        <v>0</v>
      </c>
      <c r="F104" s="113">
        <v>0</v>
      </c>
      <c r="G104" s="114">
        <v>0</v>
      </c>
      <c r="H104" s="115" t="s">
        <v>24</v>
      </c>
      <c r="K104" s="2"/>
      <c r="L104" s="130"/>
      <c r="O104" s="2"/>
      <c r="P104" s="130"/>
      <c r="R104" s="132"/>
      <c r="S104" s="131"/>
    </row>
    <row r="105" spans="1:19" s="18" customFormat="1" ht="21.95" customHeight="1" x14ac:dyDescent="0.2">
      <c r="A105" s="140"/>
      <c r="B105" s="155"/>
      <c r="C105" s="120" t="s">
        <v>75</v>
      </c>
      <c r="D105" s="113">
        <v>0</v>
      </c>
      <c r="E105" s="114">
        <v>0</v>
      </c>
      <c r="F105" s="113">
        <v>0</v>
      </c>
      <c r="G105" s="114">
        <v>0</v>
      </c>
      <c r="H105" s="115" t="s">
        <v>24</v>
      </c>
      <c r="K105" s="2"/>
      <c r="L105" s="130"/>
      <c r="O105" s="2"/>
      <c r="P105" s="130"/>
      <c r="R105" s="132"/>
      <c r="S105" s="131"/>
    </row>
    <row r="106" spans="1:19" s="18" customFormat="1" ht="21.95" customHeight="1" x14ac:dyDescent="0.2">
      <c r="A106" s="140"/>
      <c r="B106" s="155"/>
      <c r="C106" s="120" t="s">
        <v>76</v>
      </c>
      <c r="D106" s="113">
        <v>0</v>
      </c>
      <c r="E106" s="114">
        <v>0</v>
      </c>
      <c r="F106" s="113">
        <v>0</v>
      </c>
      <c r="G106" s="114">
        <v>0</v>
      </c>
      <c r="H106" s="115" t="s">
        <v>24</v>
      </c>
      <c r="K106" s="2"/>
      <c r="L106" s="130"/>
      <c r="O106" s="2"/>
      <c r="P106" s="130"/>
      <c r="R106" s="132"/>
      <c r="S106" s="131"/>
    </row>
    <row r="107" spans="1:19" s="18" customFormat="1" ht="21.95" customHeight="1" x14ac:dyDescent="0.2">
      <c r="A107" s="140" t="s">
        <v>132</v>
      </c>
      <c r="B107" s="153" t="s">
        <v>133</v>
      </c>
      <c r="C107" s="125" t="s">
        <v>72</v>
      </c>
      <c r="D107" s="88">
        <v>100</v>
      </c>
      <c r="E107" s="84">
        <v>100</v>
      </c>
      <c r="F107" s="88">
        <v>75</v>
      </c>
      <c r="G107" s="84">
        <v>100</v>
      </c>
      <c r="H107" s="97">
        <v>-25</v>
      </c>
      <c r="K107" s="2"/>
      <c r="L107" s="130"/>
      <c r="O107" s="2"/>
      <c r="P107" s="130"/>
      <c r="R107" s="132"/>
      <c r="S107" s="131"/>
    </row>
    <row r="108" spans="1:19" s="18" customFormat="1" ht="32.25" customHeight="1" x14ac:dyDescent="0.2">
      <c r="A108" s="140"/>
      <c r="B108" s="153"/>
      <c r="C108" s="125" t="s">
        <v>73</v>
      </c>
      <c r="D108" s="88">
        <v>100</v>
      </c>
      <c r="E108" s="84">
        <v>100</v>
      </c>
      <c r="F108" s="88">
        <v>75</v>
      </c>
      <c r="G108" s="84">
        <v>100</v>
      </c>
      <c r="H108" s="97">
        <v>-25</v>
      </c>
      <c r="K108" s="2"/>
      <c r="L108" s="130"/>
      <c r="O108" s="2"/>
      <c r="P108" s="130"/>
      <c r="R108" s="132"/>
      <c r="S108" s="131"/>
    </row>
    <row r="109" spans="1:19" s="18" customFormat="1" ht="21.95" customHeight="1" x14ac:dyDescent="0.2">
      <c r="A109" s="140"/>
      <c r="B109" s="153"/>
      <c r="C109" s="125" t="s">
        <v>74</v>
      </c>
      <c r="D109" s="88">
        <v>0</v>
      </c>
      <c r="E109" s="84">
        <v>0</v>
      </c>
      <c r="F109" s="88">
        <v>0</v>
      </c>
      <c r="G109" s="84">
        <v>0</v>
      </c>
      <c r="H109" s="115" t="s">
        <v>24</v>
      </c>
      <c r="K109" s="2"/>
      <c r="L109" s="130"/>
      <c r="O109" s="2"/>
      <c r="P109" s="130"/>
      <c r="R109" s="132"/>
      <c r="S109" s="131"/>
    </row>
    <row r="110" spans="1:19" s="18" customFormat="1" ht="21.95" customHeight="1" x14ac:dyDescent="0.2">
      <c r="A110" s="140"/>
      <c r="B110" s="153"/>
      <c r="C110" s="125" t="s">
        <v>75</v>
      </c>
      <c r="D110" s="88">
        <v>0</v>
      </c>
      <c r="E110" s="84">
        <v>0</v>
      </c>
      <c r="F110" s="88">
        <v>0</v>
      </c>
      <c r="G110" s="84">
        <v>0</v>
      </c>
      <c r="H110" s="115" t="s">
        <v>24</v>
      </c>
      <c r="K110" s="2"/>
      <c r="L110" s="130"/>
      <c r="O110" s="2"/>
      <c r="P110" s="130"/>
      <c r="R110" s="132"/>
      <c r="S110" s="131"/>
    </row>
    <row r="111" spans="1:19" s="18" customFormat="1" ht="21.95" customHeight="1" x14ac:dyDescent="0.2">
      <c r="A111" s="140"/>
      <c r="B111" s="153"/>
      <c r="C111" s="125" t="s">
        <v>76</v>
      </c>
      <c r="D111" s="88">
        <v>0</v>
      </c>
      <c r="E111" s="84">
        <v>0</v>
      </c>
      <c r="F111" s="88">
        <v>0</v>
      </c>
      <c r="G111" s="84">
        <v>0</v>
      </c>
      <c r="H111" s="115" t="s">
        <v>24</v>
      </c>
      <c r="K111" s="2"/>
      <c r="L111" s="130"/>
      <c r="O111" s="2"/>
      <c r="P111" s="130"/>
      <c r="R111" s="132"/>
      <c r="S111" s="131"/>
    </row>
    <row r="112" spans="1:19" s="23" customFormat="1" ht="21.95" customHeight="1" x14ac:dyDescent="0.2">
      <c r="A112" s="140"/>
      <c r="B112" s="148" t="s">
        <v>94</v>
      </c>
      <c r="C112" s="120" t="s">
        <v>72</v>
      </c>
      <c r="D112" s="119">
        <f>SUM(D113:D116)</f>
        <v>7237068.1999999993</v>
      </c>
      <c r="E112" s="96">
        <f>SUM(E113:E116)</f>
        <v>100.00000000000001</v>
      </c>
      <c r="F112" s="119">
        <f>SUM(F113:F116)</f>
        <v>1264793.0629999998</v>
      </c>
      <c r="G112" s="96">
        <f>SUM(G113:G116)</f>
        <v>100.00000000000003</v>
      </c>
      <c r="H112" s="123">
        <f>F112/D112*100-100</f>
        <v>-82.523405500033846</v>
      </c>
      <c r="I112" s="3"/>
      <c r="K112" s="2"/>
      <c r="L112" s="130"/>
      <c r="O112" s="2"/>
      <c r="P112" s="130"/>
      <c r="R112" s="132"/>
      <c r="S112" s="131"/>
    </row>
    <row r="113" spans="1:19" s="23" customFormat="1" ht="32.25" customHeight="1" x14ac:dyDescent="0.2">
      <c r="A113" s="140"/>
      <c r="B113" s="148"/>
      <c r="C113" s="120" t="s">
        <v>73</v>
      </c>
      <c r="D113" s="119">
        <f>D8+D18+D13+D23+D33+D48+D58+D63+D78+D88+D43+D28+D98+D103+D108</f>
        <v>2942089.5999999996</v>
      </c>
      <c r="E113" s="96">
        <f>D113/D112*100</f>
        <v>40.653058927923325</v>
      </c>
      <c r="F113" s="119">
        <f>F8+F18+F13+F23+F33+F48++F58+F63+F78+F88+F43+F28+F98+F103+F108</f>
        <v>667117.59299999999</v>
      </c>
      <c r="G113" s="122">
        <f>F113/F112*100</f>
        <v>52.745197022004866</v>
      </c>
      <c r="H113" s="123">
        <f t="shared" ref="H113:H116" si="0">F113/D113*100-100</f>
        <v>-77.325041596285843</v>
      </c>
      <c r="I113" s="3"/>
      <c r="K113" s="2"/>
      <c r="L113" s="130"/>
      <c r="O113" s="2"/>
      <c r="P113" s="130"/>
      <c r="R113" s="132"/>
      <c r="S113" s="131"/>
    </row>
    <row r="114" spans="1:19" s="23" customFormat="1" ht="21.95" customHeight="1" x14ac:dyDescent="0.2">
      <c r="A114" s="140"/>
      <c r="B114" s="148"/>
      <c r="C114" s="120" t="s">
        <v>74</v>
      </c>
      <c r="D114" s="119">
        <f>D9+D19+D14+D24+D34+D49++D59+D64+D79+D89+D44+D29+D99+D104+D109</f>
        <v>321404</v>
      </c>
      <c r="E114" s="96">
        <f>D114/D112*100</f>
        <v>4.44108016005708</v>
      </c>
      <c r="F114" s="119">
        <f>F9+F19+F14+F24+F34+F49++F59+F64+F79+F89+F44+F29+F99+F104+F109</f>
        <v>59451.58</v>
      </c>
      <c r="G114" s="122">
        <f>F114/F112*100</f>
        <v>4.7004985826681445</v>
      </c>
      <c r="H114" s="123">
        <f t="shared" si="0"/>
        <v>-81.502538860748473</v>
      </c>
      <c r="I114" s="3"/>
      <c r="K114" s="2"/>
      <c r="L114" s="130"/>
      <c r="O114" s="2"/>
      <c r="P114" s="130"/>
      <c r="R114" s="132"/>
      <c r="S114" s="131"/>
    </row>
    <row r="115" spans="1:19" s="23" customFormat="1" ht="21.95" customHeight="1" x14ac:dyDescent="0.2">
      <c r="A115" s="140"/>
      <c r="B115" s="148"/>
      <c r="C115" s="120" t="s">
        <v>75</v>
      </c>
      <c r="D115" s="119">
        <f>D10+D20+D15+D25+D35+D50++D60+D65+D80+D90+D45+D30+D100+D105+D110</f>
        <v>3633149.0000000005</v>
      </c>
      <c r="E115" s="96">
        <f>D115/D112*100</f>
        <v>50.201945036251018</v>
      </c>
      <c r="F115" s="119">
        <f>F10+F20+F15+F25+F35+F50++F60+F65+F80+F90+F45+F30+F100+F105+F110</f>
        <v>456103.04999999993</v>
      </c>
      <c r="G115" s="122">
        <f>F115/F112*100</f>
        <v>36.06147624799236</v>
      </c>
      <c r="H115" s="123">
        <f t="shared" si="0"/>
        <v>-87.446068135383385</v>
      </c>
      <c r="I115" s="3"/>
      <c r="K115" s="2"/>
      <c r="L115" s="130"/>
      <c r="O115" s="2"/>
      <c r="P115" s="130"/>
      <c r="R115" s="132"/>
      <c r="S115" s="131"/>
    </row>
    <row r="116" spans="1:19" s="23" customFormat="1" ht="21.95" customHeight="1" x14ac:dyDescent="0.2">
      <c r="A116" s="140"/>
      <c r="B116" s="148"/>
      <c r="C116" s="120" t="s">
        <v>76</v>
      </c>
      <c r="D116" s="119">
        <f>D11+D21+D16+D26+D36+D51++D61+D66+D81+D91+D46+D31+D101+D106+D111</f>
        <v>340425.6</v>
      </c>
      <c r="E116" s="96">
        <f>D116/D112*100</f>
        <v>4.7039158757685886</v>
      </c>
      <c r="F116" s="119">
        <f>F11+F21+F16+F26+F36+F51++F61+F66+F81+F91+F46+F31+F101+F106+F111</f>
        <v>82120.840000000011</v>
      </c>
      <c r="G116" s="122">
        <f>F116/F112*100</f>
        <v>6.4928281473346461</v>
      </c>
      <c r="H116" s="123">
        <f t="shared" si="0"/>
        <v>-75.877008074598379</v>
      </c>
      <c r="I116" s="3"/>
      <c r="K116" s="2"/>
      <c r="L116" s="130"/>
      <c r="O116" s="2"/>
      <c r="P116" s="130"/>
      <c r="R116" s="132"/>
      <c r="S116" s="131"/>
    </row>
  </sheetData>
  <mergeCells count="51">
    <mergeCell ref="B92:B96"/>
    <mergeCell ref="A72:A76"/>
    <mergeCell ref="B72:B76"/>
    <mergeCell ref="A77:A81"/>
    <mergeCell ref="B77:B81"/>
    <mergeCell ref="A87:A91"/>
    <mergeCell ref="B87:B91"/>
    <mergeCell ref="A57:A61"/>
    <mergeCell ref="B57:B61"/>
    <mergeCell ref="B112:B116"/>
    <mergeCell ref="A112:A116"/>
    <mergeCell ref="A97:A101"/>
    <mergeCell ref="B97:B101"/>
    <mergeCell ref="A92:A96"/>
    <mergeCell ref="B107:B111"/>
    <mergeCell ref="A82:A86"/>
    <mergeCell ref="B82:B86"/>
    <mergeCell ref="A67:A71"/>
    <mergeCell ref="B67:B71"/>
    <mergeCell ref="A62:A66"/>
    <mergeCell ref="B62:B66"/>
    <mergeCell ref="A102:A106"/>
    <mergeCell ref="B102:B106"/>
    <mergeCell ref="A22:A26"/>
    <mergeCell ref="B22:B26"/>
    <mergeCell ref="A27:A31"/>
    <mergeCell ref="A52:A56"/>
    <mergeCell ref="B52:B56"/>
    <mergeCell ref="B47:B51"/>
    <mergeCell ref="A42:A46"/>
    <mergeCell ref="B42:B46"/>
    <mergeCell ref="A32:A36"/>
    <mergeCell ref="B32:B36"/>
    <mergeCell ref="A37:A41"/>
    <mergeCell ref="B37:B41"/>
    <mergeCell ref="A107:A111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B27:B31"/>
    <mergeCell ref="A12:A16"/>
    <mergeCell ref="B12:B16"/>
    <mergeCell ref="A17:A21"/>
    <mergeCell ref="B17:B21"/>
    <mergeCell ref="A47:A5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1" manualBreakCount="1">
    <brk id="56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Анна Данилина</cp:lastModifiedBy>
  <cp:lastPrinted>2022-05-31T08:04:34Z</cp:lastPrinted>
  <dcterms:created xsi:type="dcterms:W3CDTF">1996-10-08T23:32:33Z</dcterms:created>
  <dcterms:modified xsi:type="dcterms:W3CDTF">2022-05-31T08:04:47Z</dcterms:modified>
</cp:coreProperties>
</file>