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3 год\1 квартал\"/>
    </mc:Choice>
  </mc:AlternateContent>
  <bookViews>
    <workbookView xWindow="120" yWindow="300" windowWidth="9720" windowHeight="7140" tabRatio="564" activeTab="1"/>
  </bookViews>
  <sheets>
    <sheet name="форма 2" sheetId="14" r:id="rId1"/>
    <sheet name="форма 4 " sheetId="13" r:id="rId2"/>
  </sheets>
  <definedNames>
    <definedName name="_xlnm.Print_Area" localSheetId="0">'форма 2'!$A$1:$H$96</definedName>
    <definedName name="_xlnm.Print_Area" localSheetId="1">'форма 4 '!$A$1:$H$1416</definedName>
  </definedNames>
  <calcPr calcId="152511"/>
</workbook>
</file>

<file path=xl/calcChain.xml><?xml version="1.0" encoding="utf-8"?>
<calcChain xmlns="http://schemas.openxmlformats.org/spreadsheetml/2006/main">
  <c r="E1421" i="13" l="1"/>
  <c r="E1420" i="13" l="1"/>
  <c r="E1419" i="13"/>
  <c r="F1417" i="13"/>
  <c r="E1418" i="13"/>
  <c r="F13" i="13"/>
  <c r="G1420" i="13" l="1"/>
  <c r="G1421" i="13"/>
  <c r="G1418" i="13"/>
  <c r="E1417" i="13"/>
  <c r="G1419" i="13"/>
  <c r="F1382" i="13"/>
  <c r="F1231" i="13"/>
  <c r="F1230" i="13"/>
  <c r="F1229" i="13"/>
  <c r="F1228" i="13"/>
  <c r="D1229" i="13"/>
  <c r="D1230" i="13"/>
  <c r="D1231" i="13"/>
  <c r="D1228" i="13"/>
  <c r="F1216" i="13"/>
  <c r="F1214" i="13"/>
  <c r="D1214" i="13"/>
  <c r="H19" i="14"/>
  <c r="F1227" i="13" l="1"/>
  <c r="G1417" i="13"/>
  <c r="F1406" i="13"/>
  <c r="F1405" i="13"/>
  <c r="F1404" i="13"/>
  <c r="F1403" i="13"/>
  <c r="D1403" i="13"/>
  <c r="D1404" i="13"/>
  <c r="D1405" i="13"/>
  <c r="D1406" i="13"/>
  <c r="D996" i="13"/>
  <c r="D993" i="13"/>
  <c r="F995" i="13"/>
  <c r="F994" i="13"/>
  <c r="F993" i="13"/>
  <c r="D994" i="13"/>
  <c r="D995" i="13"/>
  <c r="H70" i="14" l="1"/>
  <c r="F681" i="13" l="1"/>
  <c r="F680" i="13"/>
  <c r="F679" i="13"/>
  <c r="F678" i="13"/>
  <c r="D681" i="13"/>
  <c r="D680" i="13"/>
  <c r="D679" i="13"/>
  <c r="D678" i="13"/>
  <c r="G489" i="13"/>
  <c r="G490" i="13"/>
  <c r="G491" i="13"/>
  <c r="H713" i="13"/>
  <c r="F712" i="13"/>
  <c r="G713" i="13" s="1"/>
  <c r="D712" i="13"/>
  <c r="E713" i="13" s="1"/>
  <c r="D522" i="13"/>
  <c r="F522" i="13"/>
  <c r="H520" i="13"/>
  <c r="D502" i="13"/>
  <c r="D472" i="13"/>
  <c r="D410" i="13"/>
  <c r="D408" i="13"/>
  <c r="D409" i="13"/>
  <c r="D422" i="13"/>
  <c r="E425" i="13" s="1"/>
  <c r="H424" i="13"/>
  <c r="H425" i="13"/>
  <c r="G715" i="13" l="1"/>
  <c r="G712" i="13" s="1"/>
  <c r="E424" i="13"/>
  <c r="H712" i="13"/>
  <c r="E715" i="13"/>
  <c r="E712" i="13" s="1"/>
  <c r="D372" i="13" l="1"/>
  <c r="E373" i="13" s="1"/>
  <c r="E374" i="13"/>
  <c r="H373" i="13"/>
  <c r="F357" i="13"/>
  <c r="F248" i="13" l="1"/>
  <c r="D248" i="13"/>
  <c r="H258" i="13"/>
  <c r="D257" i="13"/>
  <c r="E258" i="13" s="1"/>
  <c r="H198" i="13"/>
  <c r="H199" i="13"/>
  <c r="H200" i="13"/>
  <c r="D159" i="13"/>
  <c r="D161" i="13"/>
  <c r="D160" i="13"/>
  <c r="D158" i="13"/>
  <c r="D197" i="13"/>
  <c r="H197" i="13" s="1"/>
  <c r="F187" i="13"/>
  <c r="E200" i="13" l="1"/>
  <c r="E201" i="13"/>
  <c r="E199" i="13"/>
  <c r="E198" i="13"/>
  <c r="E260" i="13"/>
  <c r="H257" i="13"/>
  <c r="D157" i="13"/>
  <c r="H1263" i="13"/>
  <c r="E197" i="13" l="1"/>
  <c r="F1102" i="13"/>
  <c r="L92" i="14" l="1"/>
  <c r="M92" i="14"/>
  <c r="N92" i="14"/>
  <c r="O92" i="14"/>
  <c r="P92" i="14"/>
  <c r="Q92" i="14"/>
  <c r="L93" i="14"/>
  <c r="M93" i="14"/>
  <c r="N93" i="14"/>
  <c r="O93" i="14"/>
  <c r="P93" i="14"/>
  <c r="Q93" i="14"/>
  <c r="L94" i="14"/>
  <c r="M94" i="14"/>
  <c r="N94" i="14"/>
  <c r="O94" i="14"/>
  <c r="P94" i="14"/>
  <c r="Q94" i="14"/>
  <c r="L95" i="14"/>
  <c r="M95" i="14"/>
  <c r="N95" i="14"/>
  <c r="O95" i="14"/>
  <c r="P95" i="14"/>
  <c r="Q95" i="14"/>
  <c r="L96" i="14"/>
  <c r="M96" i="14"/>
  <c r="N96" i="14"/>
  <c r="O96" i="14"/>
  <c r="P96" i="14"/>
  <c r="Q96" i="14"/>
  <c r="L97" i="14"/>
  <c r="M97" i="14"/>
  <c r="N97" i="14"/>
  <c r="O97" i="14"/>
  <c r="P97" i="14"/>
  <c r="Q97" i="14"/>
  <c r="L98" i="14"/>
  <c r="M98" i="14"/>
  <c r="N98" i="14"/>
  <c r="O98" i="14"/>
  <c r="P98" i="14"/>
  <c r="Q98" i="14"/>
  <c r="L99" i="14"/>
  <c r="M99" i="14"/>
  <c r="N99" i="14"/>
  <c r="O99" i="14"/>
  <c r="P99" i="14"/>
  <c r="Q99" i="14"/>
  <c r="L100" i="14"/>
  <c r="M100" i="14"/>
  <c r="N100" i="14"/>
  <c r="O100" i="14"/>
  <c r="P100" i="14"/>
  <c r="Q100" i="14"/>
  <c r="L101" i="14"/>
  <c r="M101" i="14"/>
  <c r="N101" i="14"/>
  <c r="O101" i="14"/>
  <c r="P101" i="14"/>
  <c r="Q101" i="14"/>
  <c r="L102" i="14"/>
  <c r="M102" i="14"/>
  <c r="N102" i="14"/>
  <c r="O102" i="14"/>
  <c r="P102" i="14"/>
  <c r="Q102" i="14"/>
  <c r="L103" i="14"/>
  <c r="M103" i="14"/>
  <c r="N103" i="14"/>
  <c r="O103" i="14"/>
  <c r="P103" i="14"/>
  <c r="Q103" i="14"/>
  <c r="L104" i="14"/>
  <c r="M104" i="14"/>
  <c r="N104" i="14"/>
  <c r="O104" i="14"/>
  <c r="P104" i="14"/>
  <c r="Q104" i="14"/>
  <c r="L105" i="14"/>
  <c r="M105" i="14"/>
  <c r="N105" i="14"/>
  <c r="O105" i="14"/>
  <c r="P105" i="14"/>
  <c r="Q105" i="14"/>
  <c r="L106" i="14"/>
  <c r="M106" i="14"/>
  <c r="N106" i="14"/>
  <c r="O106" i="14"/>
  <c r="P106" i="14"/>
  <c r="Q106" i="14"/>
  <c r="L107" i="14"/>
  <c r="M107" i="14"/>
  <c r="N107" i="14"/>
  <c r="O107" i="14"/>
  <c r="P107" i="14"/>
  <c r="Q107" i="14"/>
  <c r="H96" i="14"/>
  <c r="H95" i="14"/>
  <c r="H91" i="14"/>
  <c r="H89" i="14"/>
  <c r="H88" i="14"/>
  <c r="H87" i="14"/>
  <c r="H86" i="14"/>
  <c r="H83" i="14"/>
  <c r="H82" i="14"/>
  <c r="H81" i="14"/>
  <c r="H80" i="14"/>
  <c r="H79" i="14"/>
  <c r="H78" i="14"/>
  <c r="H76" i="14"/>
  <c r="H75" i="14"/>
  <c r="H73" i="14"/>
  <c r="H72" i="14"/>
  <c r="H71" i="14"/>
  <c r="H69" i="14"/>
  <c r="H67" i="14"/>
  <c r="H66" i="14"/>
  <c r="H64" i="14"/>
  <c r="H63" i="14"/>
  <c r="H62" i="14"/>
  <c r="H61" i="14"/>
  <c r="H59" i="14"/>
  <c r="H58" i="14"/>
  <c r="H57" i="14"/>
  <c r="H55" i="14"/>
  <c r="H54" i="14"/>
  <c r="H53" i="14"/>
  <c r="H52" i="14"/>
  <c r="H50" i="14"/>
  <c r="H49" i="14"/>
  <c r="H48" i="14"/>
  <c r="H46" i="14"/>
  <c r="H45" i="14"/>
  <c r="H44" i="14"/>
  <c r="H43" i="14"/>
  <c r="H42" i="14"/>
  <c r="H41" i="14"/>
  <c r="H40" i="14"/>
  <c r="H39" i="14"/>
  <c r="H38" i="14"/>
  <c r="H37" i="14"/>
  <c r="H36" i="14"/>
  <c r="H34" i="14"/>
  <c r="H33" i="14"/>
  <c r="H31" i="14"/>
  <c r="H30" i="14"/>
  <c r="H29" i="14"/>
  <c r="H28" i="14"/>
  <c r="H27" i="14"/>
  <c r="H26" i="14"/>
  <c r="H25" i="14"/>
  <c r="H23" i="14"/>
  <c r="H22" i="14"/>
  <c r="H21" i="14"/>
  <c r="H20" i="14"/>
  <c r="H18" i="14"/>
  <c r="H17" i="14"/>
  <c r="H14" i="14"/>
  <c r="H13" i="14"/>
  <c r="H12" i="14"/>
  <c r="H11" i="14"/>
  <c r="H10" i="14"/>
  <c r="H9" i="14"/>
  <c r="F1388" i="13" l="1"/>
  <c r="D1388" i="13"/>
  <c r="D1397" i="13"/>
  <c r="F1392" i="13"/>
  <c r="D1392" i="13"/>
  <c r="G1377" i="13"/>
  <c r="D1382" i="13"/>
  <c r="F1169" i="13"/>
  <c r="F1170" i="13"/>
  <c r="F1171" i="13"/>
  <c r="F1168" i="13"/>
  <c r="D1169" i="13"/>
  <c r="D1170" i="13"/>
  <c r="D1171" i="13"/>
  <c r="D1168" i="13"/>
  <c r="F1138" i="13"/>
  <c r="D1387" i="13" l="1"/>
  <c r="E1388" i="13" s="1"/>
  <c r="E1387" i="13" s="1"/>
  <c r="H1408" i="13"/>
  <c r="F1407" i="13"/>
  <c r="F1402" i="13" s="1"/>
  <c r="D1407" i="13"/>
  <c r="D1402" i="13" s="1"/>
  <c r="H1398" i="13"/>
  <c r="E1398" i="13"/>
  <c r="F1397" i="13"/>
  <c r="E1397" i="13"/>
  <c r="H1393" i="13"/>
  <c r="G1393" i="13"/>
  <c r="G1392" i="13" s="1"/>
  <c r="E1393" i="13"/>
  <c r="H1392" i="13"/>
  <c r="E1392" i="13"/>
  <c r="F1391" i="13"/>
  <c r="D1391" i="13"/>
  <c r="F1390" i="13"/>
  <c r="D1390" i="13"/>
  <c r="F1389" i="13"/>
  <c r="D1389" i="13"/>
  <c r="H1388" i="13"/>
  <c r="H1385" i="13"/>
  <c r="H1384" i="13"/>
  <c r="H1383" i="13"/>
  <c r="H1380" i="13"/>
  <c r="H1379" i="13"/>
  <c r="H1378" i="13"/>
  <c r="F1377" i="13"/>
  <c r="D1377" i="13"/>
  <c r="E1379" i="13" s="1"/>
  <c r="F1376" i="13"/>
  <c r="D1376" i="13"/>
  <c r="E1376" i="13" s="1"/>
  <c r="F1375" i="13"/>
  <c r="D1375" i="13"/>
  <c r="E1375" i="13" s="1"/>
  <c r="F1374" i="13"/>
  <c r="E1374" i="13"/>
  <c r="F1373" i="13"/>
  <c r="E1373" i="13"/>
  <c r="D1367" i="13"/>
  <c r="H1363" i="13"/>
  <c r="F1362" i="13"/>
  <c r="D1362" i="13"/>
  <c r="H1358" i="13"/>
  <c r="F1357" i="13"/>
  <c r="D1357" i="13"/>
  <c r="E1358" i="13" s="1"/>
  <c r="F1353" i="13"/>
  <c r="D1353" i="13"/>
  <c r="D1352" i="13" s="1"/>
  <c r="H1350" i="13"/>
  <c r="H1348" i="13"/>
  <c r="F1347" i="13"/>
  <c r="D1347" i="13"/>
  <c r="H1343" i="13"/>
  <c r="D1342" i="13"/>
  <c r="H1342" i="13" s="1"/>
  <c r="E1341" i="13"/>
  <c r="H1340" i="13"/>
  <c r="H1339" i="13"/>
  <c r="H1338" i="13"/>
  <c r="F1337" i="13"/>
  <c r="D1337" i="13"/>
  <c r="H1333" i="13"/>
  <c r="F1332" i="13"/>
  <c r="D1332" i="13"/>
  <c r="F1331" i="13"/>
  <c r="D1331" i="13"/>
  <c r="F1330" i="13"/>
  <c r="D1330" i="13"/>
  <c r="F1329" i="13"/>
  <c r="D1329" i="13"/>
  <c r="F1328" i="13"/>
  <c r="D1328" i="13"/>
  <c r="H1320" i="13"/>
  <c r="H1319" i="13"/>
  <c r="H1318" i="13"/>
  <c r="F1317" i="13"/>
  <c r="D1317" i="13"/>
  <c r="H1313" i="13"/>
  <c r="H1312" i="13"/>
  <c r="H1308" i="13"/>
  <c r="F1307" i="13"/>
  <c r="D1307" i="13"/>
  <c r="H1305" i="13"/>
  <c r="H1303" i="13"/>
  <c r="F1302" i="13"/>
  <c r="G1303" i="13" s="1"/>
  <c r="D1302" i="13"/>
  <c r="F1301" i="13"/>
  <c r="D1301" i="13"/>
  <c r="F1300" i="13"/>
  <c r="D1300" i="13"/>
  <c r="F1299" i="13"/>
  <c r="D1299" i="13"/>
  <c r="F1298" i="13"/>
  <c r="D1298" i="13"/>
  <c r="H1288" i="13"/>
  <c r="H1287" i="13"/>
  <c r="H1283" i="13"/>
  <c r="H1282" i="13"/>
  <c r="H1278" i="13"/>
  <c r="H1277" i="13"/>
  <c r="H1273" i="13"/>
  <c r="H1272" i="13"/>
  <c r="H1268" i="13"/>
  <c r="H1267" i="13"/>
  <c r="G1265" i="13"/>
  <c r="E1265" i="13"/>
  <c r="H1262" i="13"/>
  <c r="G1251" i="13"/>
  <c r="E1251" i="13"/>
  <c r="H1248" i="13"/>
  <c r="F1247" i="13"/>
  <c r="D1247" i="13"/>
  <c r="E1248" i="13" s="1"/>
  <c r="G1246" i="13"/>
  <c r="F1246" i="13"/>
  <c r="E1246" i="13"/>
  <c r="D1246" i="13"/>
  <c r="F1245" i="13"/>
  <c r="D1245" i="13"/>
  <c r="F1244" i="13"/>
  <c r="D1244" i="13"/>
  <c r="F1243" i="13"/>
  <c r="D1243" i="13"/>
  <c r="G1241" i="13"/>
  <c r="E1241" i="13"/>
  <c r="H1240" i="13"/>
  <c r="G1239" i="13"/>
  <c r="G1238" i="13"/>
  <c r="F1237" i="13"/>
  <c r="D1237" i="13"/>
  <c r="E1240" i="13" s="1"/>
  <c r="G1236" i="13"/>
  <c r="E1236" i="13"/>
  <c r="H1235" i="13"/>
  <c r="G1234" i="13"/>
  <c r="H1233" i="13"/>
  <c r="F1232" i="13"/>
  <c r="G1233" i="13" s="1"/>
  <c r="D1232" i="13"/>
  <c r="G1231" i="13"/>
  <c r="E1231" i="13"/>
  <c r="G1229" i="13"/>
  <c r="E1226" i="13"/>
  <c r="H1225" i="13"/>
  <c r="G1224" i="13"/>
  <c r="H1223" i="13"/>
  <c r="F1222" i="13"/>
  <c r="D1222" i="13"/>
  <c r="G1221" i="13"/>
  <c r="G1220" i="13"/>
  <c r="D1217" i="13"/>
  <c r="G1216" i="13"/>
  <c r="F1211" i="13"/>
  <c r="E1216" i="13"/>
  <c r="D1211" i="13"/>
  <c r="H1215" i="13"/>
  <c r="H1213" i="13"/>
  <c r="F1210" i="13"/>
  <c r="D1210" i="13"/>
  <c r="F1208" i="13"/>
  <c r="D1208" i="13"/>
  <c r="H1198" i="13"/>
  <c r="F1197" i="13"/>
  <c r="D1197" i="13"/>
  <c r="E1198" i="13" s="1"/>
  <c r="H1193" i="13"/>
  <c r="F1192" i="13"/>
  <c r="G1193" i="13" s="1"/>
  <c r="D1192" i="13"/>
  <c r="E1193" i="13" s="1"/>
  <c r="F1191" i="13"/>
  <c r="D1191" i="13"/>
  <c r="F1190" i="13"/>
  <c r="D1190" i="13"/>
  <c r="F1189" i="13"/>
  <c r="D1189" i="13"/>
  <c r="F1188" i="13"/>
  <c r="D1188" i="13"/>
  <c r="D1187" i="13" s="1"/>
  <c r="E1190" i="13" s="1"/>
  <c r="H1185" i="13"/>
  <c r="F1182" i="13"/>
  <c r="D1182" i="13"/>
  <c r="H1178" i="13"/>
  <c r="F1177" i="13"/>
  <c r="G1178" i="13" s="1"/>
  <c r="G1177" i="13" s="1"/>
  <c r="D1177" i="13"/>
  <c r="E1178" i="13" s="1"/>
  <c r="E1177" i="13" s="1"/>
  <c r="H1175" i="13"/>
  <c r="H1174" i="13"/>
  <c r="H1173" i="13"/>
  <c r="F1172" i="13"/>
  <c r="G1176" i="13" s="1"/>
  <c r="D1172" i="13"/>
  <c r="H1163" i="13"/>
  <c r="F1162" i="13"/>
  <c r="G1163" i="13" s="1"/>
  <c r="D1162" i="13"/>
  <c r="F1161" i="13"/>
  <c r="D1161" i="13"/>
  <c r="F1160" i="13"/>
  <c r="D1160" i="13"/>
  <c r="F1159" i="13"/>
  <c r="D1159" i="13"/>
  <c r="F1158" i="13"/>
  <c r="D1158" i="13"/>
  <c r="H1156" i="13"/>
  <c r="H1153" i="13"/>
  <c r="F1152" i="13"/>
  <c r="G1155" i="13" s="1"/>
  <c r="D1152" i="13"/>
  <c r="E1155" i="13" s="1"/>
  <c r="F1151" i="13"/>
  <c r="D1151" i="13"/>
  <c r="F1150" i="13"/>
  <c r="D1150" i="13"/>
  <c r="F1149" i="13"/>
  <c r="D1149" i="13"/>
  <c r="F1148" i="13"/>
  <c r="D1148" i="13"/>
  <c r="H1143" i="13"/>
  <c r="G1142" i="13"/>
  <c r="F1142" i="13"/>
  <c r="D1142" i="13"/>
  <c r="E1143" i="13" s="1"/>
  <c r="F1141" i="13"/>
  <c r="D1141" i="13"/>
  <c r="F1140" i="13"/>
  <c r="D1140" i="13"/>
  <c r="F1139" i="13"/>
  <c r="D1139" i="13"/>
  <c r="G1137" i="13"/>
  <c r="H1128" i="13"/>
  <c r="F1127" i="13"/>
  <c r="G1128" i="13" s="1"/>
  <c r="G1127" i="13" s="1"/>
  <c r="D1127" i="13"/>
  <c r="F1123" i="13"/>
  <c r="F1122" i="13" s="1"/>
  <c r="G1123" i="13" s="1"/>
  <c r="G1122" i="13" s="1"/>
  <c r="D1123" i="13"/>
  <c r="H1118" i="13"/>
  <c r="F1117" i="13"/>
  <c r="D1117" i="13"/>
  <c r="H1113" i="13"/>
  <c r="F1112" i="13"/>
  <c r="D1112" i="13"/>
  <c r="F1111" i="13"/>
  <c r="F1091" i="13" s="1"/>
  <c r="D1111" i="13"/>
  <c r="D1091" i="13" s="1"/>
  <c r="F1110" i="13"/>
  <c r="F1090" i="13" s="1"/>
  <c r="D1110" i="13"/>
  <c r="D1090" i="13" s="1"/>
  <c r="F1109" i="13"/>
  <c r="F1089" i="13" s="1"/>
  <c r="D1109" i="13"/>
  <c r="F1108" i="13"/>
  <c r="D1108" i="13"/>
  <c r="H1103" i="13"/>
  <c r="G1103" i="13"/>
  <c r="G1102" i="13"/>
  <c r="D1102" i="13"/>
  <c r="H1098" i="13"/>
  <c r="F1097" i="13"/>
  <c r="G1098" i="13" s="1"/>
  <c r="D1097" i="13"/>
  <c r="E1098" i="13" s="1"/>
  <c r="F1093" i="13"/>
  <c r="D1093" i="13"/>
  <c r="H1083" i="13"/>
  <c r="H1082" i="13"/>
  <c r="H1078" i="13"/>
  <c r="H1077" i="13"/>
  <c r="H1073" i="13"/>
  <c r="H1072" i="13"/>
  <c r="H1071" i="13"/>
  <c r="H1068" i="13"/>
  <c r="H1067" i="13"/>
  <c r="H1066" i="13"/>
  <c r="F1064" i="13"/>
  <c r="H1063" i="13"/>
  <c r="H1062" i="13"/>
  <c r="H1061" i="13"/>
  <c r="H1057" i="13"/>
  <c r="H1056" i="13"/>
  <c r="H1052" i="13"/>
  <c r="H1051" i="13"/>
  <c r="F1049" i="13"/>
  <c r="H1048" i="13"/>
  <c r="H1047" i="13"/>
  <c r="H1038" i="13"/>
  <c r="F1037" i="13"/>
  <c r="D1037" i="13"/>
  <c r="E1039" i="13" s="1"/>
  <c r="E1034" i="13" s="1"/>
  <c r="F1036" i="13"/>
  <c r="D1036" i="13"/>
  <c r="F1035" i="13"/>
  <c r="D1035" i="13"/>
  <c r="F1034" i="13"/>
  <c r="D1034" i="13"/>
  <c r="F1033" i="13"/>
  <c r="D1033" i="13"/>
  <c r="H1028" i="13"/>
  <c r="F1027" i="13"/>
  <c r="D1027" i="13"/>
  <c r="E1031" i="13" s="1"/>
  <c r="F1026" i="13"/>
  <c r="D1026" i="13"/>
  <c r="F1025" i="13"/>
  <c r="D1025" i="13"/>
  <c r="F1024" i="13"/>
  <c r="D1024" i="13"/>
  <c r="F1023" i="13"/>
  <c r="D1023" i="13"/>
  <c r="H1020" i="13"/>
  <c r="H1018" i="13"/>
  <c r="F1017" i="13"/>
  <c r="D1017" i="13"/>
  <c r="H1013" i="13"/>
  <c r="F1012" i="13"/>
  <c r="G1014" i="13" s="1"/>
  <c r="D1012" i="13"/>
  <c r="H1010" i="13"/>
  <c r="H1008" i="13"/>
  <c r="F1007" i="13"/>
  <c r="G1010" i="13" s="1"/>
  <c r="D1007" i="13"/>
  <c r="E1011" i="13" s="1"/>
  <c r="H1006" i="13"/>
  <c r="H1003" i="13"/>
  <c r="F1002" i="13"/>
  <c r="G1005" i="13" s="1"/>
  <c r="D1002" i="13"/>
  <c r="H1000" i="13"/>
  <c r="E1000" i="13"/>
  <c r="H999" i="13"/>
  <c r="E999" i="13"/>
  <c r="H998" i="13"/>
  <c r="E998" i="13"/>
  <c r="G997" i="13"/>
  <c r="F997" i="13"/>
  <c r="H997" i="13" s="1"/>
  <c r="F996" i="13"/>
  <c r="H985" i="13"/>
  <c r="F982" i="13"/>
  <c r="D982" i="13"/>
  <c r="E984" i="13" s="1"/>
  <c r="H980" i="13"/>
  <c r="F977" i="13"/>
  <c r="D977" i="13"/>
  <c r="H975" i="13"/>
  <c r="F972" i="13"/>
  <c r="G975" i="13" s="1"/>
  <c r="D972" i="13"/>
  <c r="E975" i="13" s="1"/>
  <c r="H970" i="13"/>
  <c r="F967" i="13"/>
  <c r="D967" i="13"/>
  <c r="H963" i="13"/>
  <c r="F962" i="13"/>
  <c r="G966" i="13" s="1"/>
  <c r="D962" i="13"/>
  <c r="E966" i="13" s="1"/>
  <c r="H960" i="13"/>
  <c r="F957" i="13"/>
  <c r="G961" i="13" s="1"/>
  <c r="D957" i="13"/>
  <c r="F956" i="13"/>
  <c r="D956" i="13"/>
  <c r="F955" i="13"/>
  <c r="D955" i="13"/>
  <c r="F954" i="13"/>
  <c r="D954" i="13"/>
  <c r="F953" i="13"/>
  <c r="D953" i="13"/>
  <c r="H950" i="13"/>
  <c r="F947" i="13"/>
  <c r="G949" i="13" s="1"/>
  <c r="G947" i="13" s="1"/>
  <c r="D947" i="13"/>
  <c r="H945" i="13"/>
  <c r="H943" i="13"/>
  <c r="F942" i="13"/>
  <c r="D942" i="13"/>
  <c r="E945" i="13" s="1"/>
  <c r="F937" i="13"/>
  <c r="E937" i="13"/>
  <c r="D937" i="13"/>
  <c r="H935" i="13"/>
  <c r="F932" i="13"/>
  <c r="G935" i="13" s="1"/>
  <c r="D932" i="13"/>
  <c r="F931" i="13"/>
  <c r="D931" i="13"/>
  <c r="F930" i="13"/>
  <c r="D930" i="13"/>
  <c r="F929" i="13"/>
  <c r="D929" i="13"/>
  <c r="F928" i="13"/>
  <c r="D928" i="13"/>
  <c r="H923" i="13"/>
  <c r="F922" i="13"/>
  <c r="G925" i="13" s="1"/>
  <c r="D922" i="13"/>
  <c r="E926" i="13" s="1"/>
  <c r="H918" i="13"/>
  <c r="F917" i="13"/>
  <c r="D917" i="13"/>
  <c r="E920" i="13" s="1"/>
  <c r="H913" i="13"/>
  <c r="F912" i="13"/>
  <c r="D912" i="13"/>
  <c r="E915" i="13" s="1"/>
  <c r="F911" i="13"/>
  <c r="D911" i="13"/>
  <c r="F910" i="13"/>
  <c r="D910" i="13"/>
  <c r="F909" i="13"/>
  <c r="D909" i="13"/>
  <c r="F908" i="13"/>
  <c r="D908" i="13"/>
  <c r="H903" i="13"/>
  <c r="F902" i="13"/>
  <c r="D902" i="13"/>
  <c r="E906" i="13" s="1"/>
  <c r="H900" i="13"/>
  <c r="F897" i="13"/>
  <c r="D897" i="13"/>
  <c r="H895" i="13"/>
  <c r="F892" i="13"/>
  <c r="G894" i="13" s="1"/>
  <c r="D892" i="13"/>
  <c r="E894" i="13" s="1"/>
  <c r="F891" i="13"/>
  <c r="D891" i="13"/>
  <c r="F890" i="13"/>
  <c r="D890" i="13"/>
  <c r="F889" i="13"/>
  <c r="D889" i="13"/>
  <c r="F888" i="13"/>
  <c r="D888" i="13"/>
  <c r="H886" i="13"/>
  <c r="H885" i="13"/>
  <c r="H884" i="13"/>
  <c r="F882" i="13"/>
  <c r="G883" i="13" s="1"/>
  <c r="D882" i="13"/>
  <c r="F881" i="13"/>
  <c r="D881" i="13"/>
  <c r="F880" i="13"/>
  <c r="D880" i="13"/>
  <c r="F879" i="13"/>
  <c r="D879" i="13"/>
  <c r="F878" i="13"/>
  <c r="D878" i="13"/>
  <c r="H875" i="13"/>
  <c r="F872" i="13"/>
  <c r="D872" i="13"/>
  <c r="E873" i="13" s="1"/>
  <c r="H868" i="13"/>
  <c r="F867" i="13"/>
  <c r="G868" i="13" s="1"/>
  <c r="D867" i="13"/>
  <c r="E870" i="13" s="1"/>
  <c r="F862" i="13"/>
  <c r="D862" i="13"/>
  <c r="F857" i="13"/>
  <c r="D857" i="13"/>
  <c r="H855" i="13"/>
  <c r="H854" i="13"/>
  <c r="F852" i="13"/>
  <c r="G854" i="13" s="1"/>
  <c r="D852" i="13"/>
  <c r="E854" i="13" s="1"/>
  <c r="H850" i="13"/>
  <c r="F847" i="13"/>
  <c r="G848" i="13" s="1"/>
  <c r="D847" i="13"/>
  <c r="E851" i="13" s="1"/>
  <c r="F842" i="13"/>
  <c r="D842" i="13"/>
  <c r="H838" i="13"/>
  <c r="F837" i="13"/>
  <c r="D837" i="13"/>
  <c r="H833" i="13"/>
  <c r="F832" i="13"/>
  <c r="G834" i="13" s="1"/>
  <c r="D832" i="13"/>
  <c r="E834" i="13" s="1"/>
  <c r="H828" i="13"/>
  <c r="F827" i="13"/>
  <c r="D827" i="13"/>
  <c r="E830" i="13" s="1"/>
  <c r="H823" i="13"/>
  <c r="F822" i="13"/>
  <c r="G826" i="13" s="1"/>
  <c r="D822" i="13"/>
  <c r="E826" i="13" s="1"/>
  <c r="H820" i="13"/>
  <c r="F817" i="13"/>
  <c r="G819" i="13" s="1"/>
  <c r="D817" i="13"/>
  <c r="H815" i="13"/>
  <c r="F812" i="13"/>
  <c r="D812" i="13"/>
  <c r="H810" i="13"/>
  <c r="F807" i="13"/>
  <c r="D807" i="13"/>
  <c r="H805" i="13"/>
  <c r="F802" i="13"/>
  <c r="G803" i="13" s="1"/>
  <c r="D802" i="13"/>
  <c r="H800" i="13"/>
  <c r="F797" i="13"/>
  <c r="G798" i="13" s="1"/>
  <c r="D797" i="13"/>
  <c r="E801" i="13" s="1"/>
  <c r="H795" i="13"/>
  <c r="F792" i="13"/>
  <c r="G793" i="13" s="1"/>
  <c r="D792" i="13"/>
  <c r="H790" i="13"/>
  <c r="F787" i="13"/>
  <c r="G790" i="13" s="1"/>
  <c r="D787" i="13"/>
  <c r="H785" i="13"/>
  <c r="F782" i="13"/>
  <c r="D782" i="13"/>
  <c r="H780" i="13"/>
  <c r="F777" i="13"/>
  <c r="G779" i="13" s="1"/>
  <c r="D777" i="13"/>
  <c r="E781" i="13" s="1"/>
  <c r="H775" i="13"/>
  <c r="F772" i="13"/>
  <c r="D772" i="13"/>
  <c r="E773" i="13" s="1"/>
  <c r="H770" i="13"/>
  <c r="F767" i="13"/>
  <c r="G770" i="13" s="1"/>
  <c r="D767" i="13"/>
  <c r="E770" i="13" s="1"/>
  <c r="H765" i="13"/>
  <c r="F762" i="13"/>
  <c r="G765" i="13" s="1"/>
  <c r="D762" i="13"/>
  <c r="E765" i="13" s="1"/>
  <c r="H760" i="13"/>
  <c r="F757" i="13"/>
  <c r="G761" i="13" s="1"/>
  <c r="D757" i="13"/>
  <c r="H755" i="13"/>
  <c r="F752" i="13"/>
  <c r="D752" i="13"/>
  <c r="H750" i="13"/>
  <c r="F747" i="13"/>
  <c r="D747" i="13"/>
  <c r="E751" i="13" s="1"/>
  <c r="H745" i="13"/>
  <c r="F742" i="13"/>
  <c r="G746" i="13" s="1"/>
  <c r="D742" i="13"/>
  <c r="E745" i="13" s="1"/>
  <c r="H740" i="13"/>
  <c r="F737" i="13"/>
  <c r="G738" i="13" s="1"/>
  <c r="D737" i="13"/>
  <c r="E741" i="13" s="1"/>
  <c r="H735" i="13"/>
  <c r="F732" i="13"/>
  <c r="G736" i="13" s="1"/>
  <c r="D732" i="13"/>
  <c r="E735" i="13" s="1"/>
  <c r="H729" i="13"/>
  <c r="F727" i="13"/>
  <c r="D727" i="13"/>
  <c r="E731" i="13" s="1"/>
  <c r="F726" i="13"/>
  <c r="D726" i="13"/>
  <c r="F725" i="13"/>
  <c r="D725" i="13"/>
  <c r="F724" i="13"/>
  <c r="D724" i="13"/>
  <c r="F723" i="13"/>
  <c r="D723" i="13"/>
  <c r="G711" i="13"/>
  <c r="H710" i="13"/>
  <c r="G710" i="13"/>
  <c r="G709" i="13"/>
  <c r="G708" i="13"/>
  <c r="D707" i="13"/>
  <c r="E711" i="13" s="1"/>
  <c r="F702" i="13"/>
  <c r="D702" i="13"/>
  <c r="F697" i="13"/>
  <c r="D697" i="13"/>
  <c r="H693" i="13"/>
  <c r="F692" i="13"/>
  <c r="G693" i="13" s="1"/>
  <c r="D692" i="13"/>
  <c r="E696" i="13" s="1"/>
  <c r="H688" i="13"/>
  <c r="G688" i="13"/>
  <c r="G687" i="13" s="1"/>
  <c r="D687" i="13"/>
  <c r="H686" i="13"/>
  <c r="H683" i="13"/>
  <c r="F682" i="13"/>
  <c r="G686" i="13" s="1"/>
  <c r="D682" i="13"/>
  <c r="H673" i="13"/>
  <c r="F672" i="13"/>
  <c r="G675" i="13" s="1"/>
  <c r="D672" i="13"/>
  <c r="E675" i="13" s="1"/>
  <c r="H668" i="13"/>
  <c r="F667" i="13"/>
  <c r="D667" i="13"/>
  <c r="H663" i="13"/>
  <c r="G663" i="13"/>
  <c r="D662" i="13"/>
  <c r="H662" i="13" s="1"/>
  <c r="H658" i="13"/>
  <c r="F657" i="13"/>
  <c r="D657" i="13"/>
  <c r="H653" i="13"/>
  <c r="F652" i="13"/>
  <c r="G654" i="13" s="1"/>
  <c r="D652" i="13"/>
  <c r="E654" i="13" s="1"/>
  <c r="F651" i="13"/>
  <c r="D651" i="13"/>
  <c r="F650" i="13"/>
  <c r="D650" i="13"/>
  <c r="F649" i="13"/>
  <c r="D649" i="13"/>
  <c r="F648" i="13"/>
  <c r="D648" i="13"/>
  <c r="H643" i="13"/>
  <c r="F642" i="13"/>
  <c r="D642" i="13"/>
  <c r="E646" i="13" s="1"/>
  <c r="F641" i="13"/>
  <c r="D641" i="13"/>
  <c r="F640" i="13"/>
  <c r="D640" i="13"/>
  <c r="F639" i="13"/>
  <c r="D639" i="13"/>
  <c r="F638" i="13"/>
  <c r="D638" i="13"/>
  <c r="G636" i="13"/>
  <c r="G635" i="13"/>
  <c r="G634" i="13"/>
  <c r="G633" i="13" s="1"/>
  <c r="G632" i="13" s="1"/>
  <c r="D632" i="13"/>
  <c r="F627" i="13"/>
  <c r="D627" i="13"/>
  <c r="H625" i="13"/>
  <c r="H624" i="13"/>
  <c r="H623" i="13"/>
  <c r="F622" i="13"/>
  <c r="D622" i="13"/>
  <c r="H620" i="13"/>
  <c r="F617" i="13"/>
  <c r="D617" i="13"/>
  <c r="E620" i="13" s="1"/>
  <c r="H613" i="13"/>
  <c r="F612" i="13"/>
  <c r="D612" i="13"/>
  <c r="E613" i="13" s="1"/>
  <c r="F607" i="13"/>
  <c r="G611" i="13" s="1"/>
  <c r="D607" i="13"/>
  <c r="H603" i="13"/>
  <c r="F602" i="13"/>
  <c r="G604" i="13" s="1"/>
  <c r="D602" i="13"/>
  <c r="E600" i="13" s="1"/>
  <c r="H598" i="13"/>
  <c r="F597" i="13"/>
  <c r="G598" i="13" s="1"/>
  <c r="D597" i="13"/>
  <c r="E598" i="13" s="1"/>
  <c r="H593" i="13"/>
  <c r="F592" i="13"/>
  <c r="D592" i="13"/>
  <c r="E595" i="13" s="1"/>
  <c r="H588" i="13"/>
  <c r="F587" i="13"/>
  <c r="D587" i="13"/>
  <c r="H586" i="13"/>
  <c r="H583" i="13"/>
  <c r="F582" i="13"/>
  <c r="D582" i="13"/>
  <c r="E584" i="13" s="1"/>
  <c r="F581" i="13"/>
  <c r="D581" i="13"/>
  <c r="F580" i="13"/>
  <c r="D580" i="13"/>
  <c r="F579" i="13"/>
  <c r="D579" i="13"/>
  <c r="F578" i="13"/>
  <c r="D578" i="13"/>
  <c r="H575" i="13"/>
  <c r="F572" i="13"/>
  <c r="G573" i="13" s="1"/>
  <c r="D572" i="13"/>
  <c r="E573" i="13" s="1"/>
  <c r="H568" i="13"/>
  <c r="G568" i="13"/>
  <c r="G567" i="13" s="1"/>
  <c r="D567" i="13"/>
  <c r="H563" i="13"/>
  <c r="F562" i="13"/>
  <c r="G565" i="13" s="1"/>
  <c r="D562" i="13"/>
  <c r="E566" i="13" s="1"/>
  <c r="H558" i="13"/>
  <c r="F557" i="13"/>
  <c r="D557" i="13"/>
  <c r="H553" i="13"/>
  <c r="F552" i="13"/>
  <c r="G553" i="13" s="1"/>
  <c r="D552" i="13"/>
  <c r="H550" i="13"/>
  <c r="H549" i="13"/>
  <c r="F547" i="13"/>
  <c r="G556" i="13" s="1"/>
  <c r="D547" i="13"/>
  <c r="E576" i="13" s="1"/>
  <c r="H543" i="13"/>
  <c r="F542" i="13"/>
  <c r="G543" i="13" s="1"/>
  <c r="D542" i="13"/>
  <c r="E543" i="13" s="1"/>
  <c r="H541" i="13"/>
  <c r="H538" i="13"/>
  <c r="F537" i="13"/>
  <c r="G541" i="13" s="1"/>
  <c r="D537" i="13"/>
  <c r="E546" i="13" s="1"/>
  <c r="F536" i="13"/>
  <c r="D536" i="13"/>
  <c r="F535" i="13"/>
  <c r="D535" i="13"/>
  <c r="F534" i="13"/>
  <c r="D534" i="13"/>
  <c r="F533" i="13"/>
  <c r="D533" i="13"/>
  <c r="H530" i="13"/>
  <c r="H529" i="13"/>
  <c r="H528" i="13"/>
  <c r="F527" i="13"/>
  <c r="G529" i="13" s="1"/>
  <c r="D527" i="13"/>
  <c r="E531" i="13" s="1"/>
  <c r="H523" i="13"/>
  <c r="E523" i="13"/>
  <c r="H518" i="13"/>
  <c r="F517" i="13"/>
  <c r="D517" i="13"/>
  <c r="H516" i="13"/>
  <c r="H513" i="13"/>
  <c r="F512" i="13"/>
  <c r="G516" i="13" s="1"/>
  <c r="D512" i="13"/>
  <c r="E524" i="13" s="1"/>
  <c r="F511" i="13"/>
  <c r="D511" i="13"/>
  <c r="F510" i="13"/>
  <c r="D510" i="13"/>
  <c r="F509" i="13"/>
  <c r="D509" i="13"/>
  <c r="F508" i="13"/>
  <c r="D508" i="13"/>
  <c r="H505" i="13"/>
  <c r="H504" i="13"/>
  <c r="H503" i="13"/>
  <c r="F502" i="13"/>
  <c r="G503" i="13" s="1"/>
  <c r="E503" i="13"/>
  <c r="G501" i="13"/>
  <c r="G500" i="13"/>
  <c r="G499" i="13"/>
  <c r="H498" i="13"/>
  <c r="F497" i="13"/>
  <c r="D497" i="13"/>
  <c r="E488" i="13" s="1"/>
  <c r="G496" i="13"/>
  <c r="H495" i="13"/>
  <c r="G495" i="13"/>
  <c r="H494" i="13"/>
  <c r="G494" i="13"/>
  <c r="H493" i="13"/>
  <c r="G493" i="13"/>
  <c r="D492" i="13"/>
  <c r="H483" i="13"/>
  <c r="F482" i="13"/>
  <c r="G506" i="13" s="1"/>
  <c r="D482" i="13"/>
  <c r="H478" i="13"/>
  <c r="F477" i="13"/>
  <c r="G480" i="13" s="1"/>
  <c r="D477" i="13"/>
  <c r="F472" i="13"/>
  <c r="H471" i="13"/>
  <c r="H468" i="13"/>
  <c r="F467" i="13"/>
  <c r="D467" i="13"/>
  <c r="F466" i="13"/>
  <c r="D466" i="13"/>
  <c r="F465" i="13"/>
  <c r="D465" i="13"/>
  <c r="F464" i="13"/>
  <c r="D464" i="13"/>
  <c r="F463" i="13"/>
  <c r="D463" i="13"/>
  <c r="H453" i="13"/>
  <c r="F452" i="13"/>
  <c r="D452" i="13"/>
  <c r="H448" i="13"/>
  <c r="F447" i="13"/>
  <c r="D447" i="13"/>
  <c r="E451" i="13" s="1"/>
  <c r="H443" i="13"/>
  <c r="F442" i="13"/>
  <c r="D442" i="13"/>
  <c r="D441" i="13"/>
  <c r="F440" i="13"/>
  <c r="D440" i="13"/>
  <c r="F439" i="13"/>
  <c r="D439" i="13"/>
  <c r="F438" i="13"/>
  <c r="D438" i="13"/>
  <c r="H435" i="13"/>
  <c r="H434" i="13"/>
  <c r="H433" i="13"/>
  <c r="F432" i="13"/>
  <c r="G436" i="13" s="1"/>
  <c r="D432" i="13"/>
  <c r="F431" i="13"/>
  <c r="D431" i="13"/>
  <c r="F430" i="13"/>
  <c r="D430" i="13"/>
  <c r="F429" i="13"/>
  <c r="D429" i="13"/>
  <c r="F428" i="13"/>
  <c r="D428" i="13"/>
  <c r="F422" i="13"/>
  <c r="H418" i="13"/>
  <c r="F417" i="13"/>
  <c r="G423" i="13" s="1"/>
  <c r="D417" i="13"/>
  <c r="H413" i="13"/>
  <c r="F412" i="13"/>
  <c r="G413" i="13" s="1"/>
  <c r="D412" i="13"/>
  <c r="E414" i="13" s="1"/>
  <c r="D411" i="13"/>
  <c r="F410" i="13"/>
  <c r="F409" i="13"/>
  <c r="F408" i="13"/>
  <c r="H403" i="13"/>
  <c r="F402" i="13"/>
  <c r="D402" i="13"/>
  <c r="E405" i="13" s="1"/>
  <c r="H398" i="13"/>
  <c r="F397" i="13"/>
  <c r="G400" i="13" s="1"/>
  <c r="D397" i="13"/>
  <c r="G394" i="13"/>
  <c r="H393" i="13"/>
  <c r="F392" i="13"/>
  <c r="G393" i="13" s="1"/>
  <c r="D392" i="13"/>
  <c r="E396" i="13" s="1"/>
  <c r="G389" i="13"/>
  <c r="E389" i="13"/>
  <c r="H388" i="13"/>
  <c r="F387" i="13"/>
  <c r="G388" i="13" s="1"/>
  <c r="D387" i="13"/>
  <c r="E388" i="13" s="1"/>
  <c r="G384" i="13"/>
  <c r="E384" i="13"/>
  <c r="H383" i="13"/>
  <c r="F382" i="13"/>
  <c r="G383" i="13" s="1"/>
  <c r="D382" i="13"/>
  <c r="E383" i="13" s="1"/>
  <c r="G379" i="13"/>
  <c r="E379" i="13"/>
  <c r="H378" i="13"/>
  <c r="F377" i="13"/>
  <c r="D377" i="13"/>
  <c r="E378" i="13" s="1"/>
  <c r="F372" i="13"/>
  <c r="G367" i="13"/>
  <c r="F367" i="13"/>
  <c r="E367" i="13"/>
  <c r="D367" i="13"/>
  <c r="H363" i="13"/>
  <c r="F362" i="13"/>
  <c r="G363" i="13" s="1"/>
  <c r="D362" i="13"/>
  <c r="H358" i="13"/>
  <c r="G360" i="13"/>
  <c r="D357" i="13"/>
  <c r="F356" i="13"/>
  <c r="D356" i="13"/>
  <c r="F355" i="13"/>
  <c r="D355" i="13"/>
  <c r="F354" i="13"/>
  <c r="D354" i="13"/>
  <c r="F353" i="13"/>
  <c r="D353" i="13"/>
  <c r="H345" i="13"/>
  <c r="F342" i="13"/>
  <c r="G344" i="13" s="1"/>
  <c r="D342" i="13"/>
  <c r="E346" i="13" s="1"/>
  <c r="H338" i="13"/>
  <c r="F337" i="13"/>
  <c r="G338" i="13" s="1"/>
  <c r="D337" i="13"/>
  <c r="H333" i="13"/>
  <c r="F332" i="13"/>
  <c r="G335" i="13" s="1"/>
  <c r="D332" i="13"/>
  <c r="E333" i="13" s="1"/>
  <c r="H328" i="13"/>
  <c r="F327" i="13"/>
  <c r="G330" i="13" s="1"/>
  <c r="D327" i="13"/>
  <c r="H323" i="13"/>
  <c r="F322" i="13"/>
  <c r="D322" i="13"/>
  <c r="E325" i="13" s="1"/>
  <c r="F321" i="13"/>
  <c r="D321" i="13"/>
  <c r="F320" i="13"/>
  <c r="D320" i="13"/>
  <c r="F319" i="13"/>
  <c r="D319" i="13"/>
  <c r="F318" i="13"/>
  <c r="D318" i="13"/>
  <c r="H313" i="13"/>
  <c r="F312" i="13"/>
  <c r="D312" i="13"/>
  <c r="E316" i="13" s="1"/>
  <c r="H308" i="13"/>
  <c r="F307" i="13"/>
  <c r="D307" i="13"/>
  <c r="E308" i="13" s="1"/>
  <c r="F306" i="13"/>
  <c r="D306" i="13"/>
  <c r="F305" i="13"/>
  <c r="D305" i="13"/>
  <c r="F304" i="13"/>
  <c r="D304" i="13"/>
  <c r="F303" i="13"/>
  <c r="D303" i="13"/>
  <c r="H298" i="13"/>
  <c r="F297" i="13"/>
  <c r="D297" i="13"/>
  <c r="H296" i="13"/>
  <c r="H293" i="13"/>
  <c r="F292" i="13"/>
  <c r="G294" i="13" s="1"/>
  <c r="D292" i="13"/>
  <c r="E296" i="13" s="1"/>
  <c r="H291" i="13"/>
  <c r="H288" i="13"/>
  <c r="F287" i="13"/>
  <c r="D287" i="13"/>
  <c r="H286" i="13"/>
  <c r="H283" i="13"/>
  <c r="F282" i="13"/>
  <c r="D282" i="13"/>
  <c r="H280" i="13"/>
  <c r="F277" i="13"/>
  <c r="D277" i="13"/>
  <c r="E280" i="13" s="1"/>
  <c r="F276" i="13"/>
  <c r="D276" i="13"/>
  <c r="F275" i="13"/>
  <c r="D275" i="13"/>
  <c r="F274" i="13"/>
  <c r="D274" i="13"/>
  <c r="F273" i="13"/>
  <c r="D273" i="13"/>
  <c r="H268" i="13"/>
  <c r="F267" i="13"/>
  <c r="D267" i="13"/>
  <c r="E271" i="13" s="1"/>
  <c r="H263" i="13"/>
  <c r="F262" i="13"/>
  <c r="G263" i="13" s="1"/>
  <c r="D262" i="13"/>
  <c r="H253" i="13"/>
  <c r="F252" i="13"/>
  <c r="D252" i="13"/>
  <c r="E253" i="13" s="1"/>
  <c r="F251" i="13"/>
  <c r="D251" i="13"/>
  <c r="F250" i="13"/>
  <c r="D250" i="13"/>
  <c r="F249" i="13"/>
  <c r="D249" i="13"/>
  <c r="H243" i="13"/>
  <c r="D242" i="13"/>
  <c r="E246" i="13" s="1"/>
  <c r="H241" i="13"/>
  <c r="H238" i="13"/>
  <c r="F237" i="13"/>
  <c r="D237" i="13"/>
  <c r="E240" i="13" s="1"/>
  <c r="F236" i="13"/>
  <c r="D236" i="13"/>
  <c r="F235" i="13"/>
  <c r="D235" i="13"/>
  <c r="F234" i="13"/>
  <c r="D234" i="13"/>
  <c r="F233" i="13"/>
  <c r="D233" i="13"/>
  <c r="H228" i="13"/>
  <c r="F227" i="13"/>
  <c r="D227" i="13"/>
  <c r="E231" i="13" s="1"/>
  <c r="H223" i="13"/>
  <c r="F222" i="13"/>
  <c r="D222" i="13"/>
  <c r="E225" i="13" s="1"/>
  <c r="H218" i="13"/>
  <c r="F217" i="13"/>
  <c r="G218" i="13" s="1"/>
  <c r="D217" i="13"/>
  <c r="H213" i="13"/>
  <c r="F212" i="13"/>
  <c r="G215" i="13" s="1"/>
  <c r="D212" i="13"/>
  <c r="E213" i="13" s="1"/>
  <c r="H211" i="13"/>
  <c r="H208" i="13"/>
  <c r="F207" i="13"/>
  <c r="G208" i="13" s="1"/>
  <c r="D207" i="13"/>
  <c r="E211" i="13" s="1"/>
  <c r="F206" i="13"/>
  <c r="D206" i="13"/>
  <c r="F205" i="13"/>
  <c r="D205" i="13"/>
  <c r="F204" i="13"/>
  <c r="D204" i="13"/>
  <c r="F203" i="13"/>
  <c r="D203" i="13"/>
  <c r="H195" i="13"/>
  <c r="H194" i="13"/>
  <c r="F192" i="13"/>
  <c r="D192" i="13"/>
  <c r="E194" i="13" s="1"/>
  <c r="H188" i="13"/>
  <c r="G190" i="13"/>
  <c r="D187" i="13"/>
  <c r="E188" i="13" s="1"/>
  <c r="H184" i="13"/>
  <c r="H183" i="13"/>
  <c r="F182" i="13"/>
  <c r="D182" i="13"/>
  <c r="E183" i="13" s="1"/>
  <c r="H178" i="13"/>
  <c r="F177" i="13"/>
  <c r="G178" i="13" s="1"/>
  <c r="D177" i="13"/>
  <c r="E181" i="13" s="1"/>
  <c r="H175" i="13"/>
  <c r="H173" i="13"/>
  <c r="F172" i="13"/>
  <c r="D172" i="13"/>
  <c r="E174" i="13" s="1"/>
  <c r="H171" i="13"/>
  <c r="H168" i="13"/>
  <c r="F167" i="13"/>
  <c r="G169" i="13" s="1"/>
  <c r="D167" i="13"/>
  <c r="E171" i="13" s="1"/>
  <c r="H165" i="13"/>
  <c r="F162" i="13"/>
  <c r="D162" i="13"/>
  <c r="E164" i="13" s="1"/>
  <c r="F161" i="13"/>
  <c r="F160" i="13"/>
  <c r="F159" i="13"/>
  <c r="F158" i="13"/>
  <c r="H155" i="13"/>
  <c r="H153" i="13"/>
  <c r="F152" i="13"/>
  <c r="G154" i="13" s="1"/>
  <c r="D152" i="13"/>
  <c r="E156" i="13" s="1"/>
  <c r="H151" i="13"/>
  <c r="H148" i="13"/>
  <c r="F147" i="13"/>
  <c r="G148" i="13" s="1"/>
  <c r="D147" i="13"/>
  <c r="E148" i="13" s="1"/>
  <c r="H145" i="13"/>
  <c r="F142" i="13"/>
  <c r="G145" i="13" s="1"/>
  <c r="D142" i="13"/>
  <c r="E146" i="13" s="1"/>
  <c r="F141" i="13"/>
  <c r="D141" i="13"/>
  <c r="F140" i="13"/>
  <c r="D140" i="13"/>
  <c r="F139" i="13"/>
  <c r="D139" i="13"/>
  <c r="F138" i="13"/>
  <c r="D138" i="13"/>
  <c r="H128" i="13"/>
  <c r="F127" i="13"/>
  <c r="D127" i="13"/>
  <c r="D118" i="13" s="1"/>
  <c r="H123" i="13"/>
  <c r="F122" i="13"/>
  <c r="D122" i="13"/>
  <c r="E123" i="13" s="1"/>
  <c r="E122" i="13" s="1"/>
  <c r="H113" i="13"/>
  <c r="G112" i="13"/>
  <c r="F112" i="13"/>
  <c r="D112" i="13"/>
  <c r="E113" i="13" s="1"/>
  <c r="E112" i="13" s="1"/>
  <c r="H108" i="13"/>
  <c r="F107" i="13"/>
  <c r="G108" i="13" s="1"/>
  <c r="G107" i="13" s="1"/>
  <c r="D107" i="13"/>
  <c r="E108" i="13" s="1"/>
  <c r="E107" i="13" s="1"/>
  <c r="H103" i="13"/>
  <c r="F102" i="13"/>
  <c r="G103" i="13" s="1"/>
  <c r="D102" i="13"/>
  <c r="E105" i="13" s="1"/>
  <c r="F100" i="13"/>
  <c r="D100" i="13"/>
  <c r="F98" i="13"/>
  <c r="D98" i="13"/>
  <c r="H93" i="13"/>
  <c r="H92" i="13" s="1"/>
  <c r="F92" i="13"/>
  <c r="D92" i="13"/>
  <c r="E93" i="13" s="1"/>
  <c r="H88" i="13"/>
  <c r="F87" i="13"/>
  <c r="D87" i="13"/>
  <c r="E88" i="13" s="1"/>
  <c r="E87" i="13" s="1"/>
  <c r="H85" i="13"/>
  <c r="F82" i="13"/>
  <c r="D82" i="13"/>
  <c r="E85" i="13" s="1"/>
  <c r="E82" i="13" s="1"/>
  <c r="H81" i="13"/>
  <c r="H78" i="13"/>
  <c r="F77" i="13"/>
  <c r="G78" i="13" s="1"/>
  <c r="D77" i="13"/>
  <c r="E78" i="13" s="1"/>
  <c r="F76" i="13"/>
  <c r="D76" i="13"/>
  <c r="F75" i="13"/>
  <c r="D75" i="13"/>
  <c r="F74" i="13"/>
  <c r="F73" i="13"/>
  <c r="D73" i="13"/>
  <c r="H68" i="13"/>
  <c r="F67" i="13"/>
  <c r="D67" i="13"/>
  <c r="E68" i="13" s="1"/>
  <c r="E67" i="13" s="1"/>
  <c r="H63" i="13"/>
  <c r="F62" i="13"/>
  <c r="D62" i="13"/>
  <c r="E63" i="13" s="1"/>
  <c r="E62" i="13" s="1"/>
  <c r="F58" i="13"/>
  <c r="D58" i="13"/>
  <c r="D57" i="13" s="1"/>
  <c r="H55" i="13"/>
  <c r="H53" i="13"/>
  <c r="F52" i="13"/>
  <c r="G54" i="13" s="1"/>
  <c r="G14" i="13" s="1"/>
  <c r="D52" i="13"/>
  <c r="E54" i="13" s="1"/>
  <c r="E14" i="13" s="1"/>
  <c r="H50" i="13"/>
  <c r="H48" i="13"/>
  <c r="F47" i="13"/>
  <c r="G48" i="13" s="1"/>
  <c r="D47" i="13"/>
  <c r="E48" i="13" s="1"/>
  <c r="H45" i="13"/>
  <c r="H43" i="13"/>
  <c r="F42" i="13"/>
  <c r="G46" i="13" s="1"/>
  <c r="G16" i="13" s="1"/>
  <c r="D42" i="13"/>
  <c r="E45" i="13" s="1"/>
  <c r="E37" i="13"/>
  <c r="H33" i="13"/>
  <c r="F32" i="13"/>
  <c r="D32" i="13"/>
  <c r="E33" i="13" s="1"/>
  <c r="E32" i="13" s="1"/>
  <c r="H28" i="13"/>
  <c r="D27" i="13"/>
  <c r="H23" i="13"/>
  <c r="F22" i="13"/>
  <c r="D22" i="13"/>
  <c r="E23" i="13" s="1"/>
  <c r="E22" i="13" s="1"/>
  <c r="H18" i="13"/>
  <c r="F17" i="13"/>
  <c r="D17" i="13"/>
  <c r="E18" i="13" s="1"/>
  <c r="E17" i="13" s="1"/>
  <c r="F16" i="13"/>
  <c r="D16" i="13"/>
  <c r="F15" i="13"/>
  <c r="D15" i="13"/>
  <c r="F14" i="13"/>
  <c r="D14" i="13"/>
  <c r="D9" i="13" s="1"/>
  <c r="D13" i="13"/>
  <c r="E783" i="13" l="1"/>
  <c r="E785" i="13"/>
  <c r="F877" i="13"/>
  <c r="G881" i="13" s="1"/>
  <c r="E835" i="13"/>
  <c r="E829" i="13"/>
  <c r="F1205" i="13"/>
  <c r="E500" i="13"/>
  <c r="E489" i="13"/>
  <c r="E490" i="13"/>
  <c r="H881" i="13"/>
  <c r="H908" i="13"/>
  <c r="E496" i="13"/>
  <c r="E491" i="13"/>
  <c r="G498" i="13"/>
  <c r="G497" i="13" s="1"/>
  <c r="G488" i="13"/>
  <c r="G487" i="13" s="1"/>
  <c r="E313" i="13"/>
  <c r="E983" i="13"/>
  <c r="G198" i="13"/>
  <c r="G199" i="13"/>
  <c r="G201" i="13"/>
  <c r="G200" i="13"/>
  <c r="H930" i="13"/>
  <c r="E973" i="13"/>
  <c r="F991" i="13"/>
  <c r="G600" i="13"/>
  <c r="E518" i="13"/>
  <c r="E520" i="13"/>
  <c r="E556" i="13"/>
  <c r="H1033" i="13"/>
  <c r="H1142" i="13"/>
  <c r="G474" i="13"/>
  <c r="D202" i="13"/>
  <c r="E205" i="13" s="1"/>
  <c r="F302" i="13"/>
  <c r="G304" i="13" s="1"/>
  <c r="E382" i="13"/>
  <c r="G684" i="13"/>
  <c r="F647" i="13"/>
  <c r="G650" i="13" s="1"/>
  <c r="H648" i="13"/>
  <c r="H580" i="13"/>
  <c r="H578" i="13"/>
  <c r="E541" i="13"/>
  <c r="E528" i="13"/>
  <c r="D427" i="13"/>
  <c r="E430" i="13" s="1"/>
  <c r="H429" i="13"/>
  <c r="G424" i="13"/>
  <c r="H422" i="13"/>
  <c r="H377" i="13"/>
  <c r="G372" i="13"/>
  <c r="H372" i="13"/>
  <c r="G256" i="13"/>
  <c r="G261" i="13"/>
  <c r="G259" i="13"/>
  <c r="E261" i="13"/>
  <c r="E259" i="13"/>
  <c r="G264" i="13"/>
  <c r="H82" i="13"/>
  <c r="H17" i="13"/>
  <c r="G50" i="13"/>
  <c r="G47" i="13" s="1"/>
  <c r="D11" i="13"/>
  <c r="E178" i="13"/>
  <c r="G220" i="13"/>
  <c r="E224" i="13"/>
  <c r="D247" i="13"/>
  <c r="E251" i="13" s="1"/>
  <c r="H510" i="13"/>
  <c r="H579" i="13"/>
  <c r="G1004" i="13"/>
  <c r="G434" i="13"/>
  <c r="G492" i="13"/>
  <c r="H1397" i="13"/>
  <c r="F1387" i="13"/>
  <c r="G365" i="13"/>
  <c r="E394" i="13"/>
  <c r="G398" i="13"/>
  <c r="H428" i="13"/>
  <c r="G478" i="13"/>
  <c r="G564" i="13"/>
  <c r="H582" i="13"/>
  <c r="E653" i="13"/>
  <c r="G885" i="13"/>
  <c r="F1134" i="13"/>
  <c r="H1112" i="13"/>
  <c r="H1357" i="13"/>
  <c r="F1294" i="13"/>
  <c r="H167" i="13"/>
  <c r="E175" i="13"/>
  <c r="G328" i="13"/>
  <c r="G358" i="13"/>
  <c r="H392" i="13"/>
  <c r="G764" i="13"/>
  <c r="H1247" i="13"/>
  <c r="H47" i="13"/>
  <c r="H87" i="13"/>
  <c r="F97" i="13"/>
  <c r="G100" i="13" s="1"/>
  <c r="G144" i="13"/>
  <c r="E173" i="13"/>
  <c r="E226" i="13"/>
  <c r="H248" i="13"/>
  <c r="H267" i="13"/>
  <c r="F272" i="13"/>
  <c r="G273" i="13" s="1"/>
  <c r="G333" i="13"/>
  <c r="E372" i="13"/>
  <c r="E420" i="13"/>
  <c r="H465" i="13"/>
  <c r="E505" i="13"/>
  <c r="D677" i="13"/>
  <c r="E679" i="13" s="1"/>
  <c r="E708" i="13"/>
  <c r="G804" i="13"/>
  <c r="F952" i="13"/>
  <c r="G955" i="13" s="1"/>
  <c r="G1003" i="13"/>
  <c r="E1029" i="13"/>
  <c r="H1208" i="13"/>
  <c r="D1294" i="13"/>
  <c r="D1296" i="13"/>
  <c r="G361" i="13"/>
  <c r="E585" i="13"/>
  <c r="H127" i="13"/>
  <c r="D137" i="13"/>
  <c r="E141" i="13" s="1"/>
  <c r="H142" i="13"/>
  <c r="H320" i="13"/>
  <c r="H438" i="13"/>
  <c r="H534" i="13"/>
  <c r="G768" i="13"/>
  <c r="F118" i="13"/>
  <c r="F8" i="13" s="1"/>
  <c r="E185" i="13"/>
  <c r="E268" i="13"/>
  <c r="E315" i="13"/>
  <c r="G340" i="13"/>
  <c r="G359" i="13"/>
  <c r="G433" i="13"/>
  <c r="E493" i="13"/>
  <c r="H511" i="13"/>
  <c r="H597" i="13"/>
  <c r="E729" i="13"/>
  <c r="E740" i="13"/>
  <c r="E744" i="13"/>
  <c r="E748" i="13"/>
  <c r="G788" i="13"/>
  <c r="G794" i="13"/>
  <c r="G805" i="13"/>
  <c r="G923" i="13"/>
  <c r="E1097" i="13"/>
  <c r="F1107" i="13"/>
  <c r="G1107" i="13" s="1"/>
  <c r="F1133" i="13"/>
  <c r="G1218" i="13"/>
  <c r="G1217" i="13" s="1"/>
  <c r="E446" i="13"/>
  <c r="E443" i="13"/>
  <c r="F462" i="13"/>
  <c r="G464" i="13" s="1"/>
  <c r="G630" i="13"/>
  <c r="G628" i="13"/>
  <c r="E1103" i="13"/>
  <c r="E1102" i="13"/>
  <c r="G1338" i="13"/>
  <c r="G1339" i="13"/>
  <c r="H62" i="13"/>
  <c r="G183" i="13"/>
  <c r="G184" i="13"/>
  <c r="E210" i="13"/>
  <c r="E208" i="13"/>
  <c r="H227" i="13"/>
  <c r="G228" i="13"/>
  <c r="H275" i="13"/>
  <c r="H312" i="13"/>
  <c r="E361" i="13"/>
  <c r="H357" i="13"/>
  <c r="E359" i="13"/>
  <c r="E568" i="13"/>
  <c r="H567" i="13"/>
  <c r="G626" i="13"/>
  <c r="G624" i="13"/>
  <c r="G625" i="13"/>
  <c r="F722" i="13"/>
  <c r="G724" i="13" s="1"/>
  <c r="E884" i="13"/>
  <c r="E883" i="13"/>
  <c r="E885" i="13"/>
  <c r="G1365" i="13"/>
  <c r="H1362" i="13"/>
  <c r="E46" i="13"/>
  <c r="E16" i="13" s="1"/>
  <c r="H67" i="13"/>
  <c r="E255" i="13"/>
  <c r="G311" i="13"/>
  <c r="G310" i="13"/>
  <c r="G414" i="13"/>
  <c r="E435" i="13"/>
  <c r="H432" i="13"/>
  <c r="E434" i="13"/>
  <c r="H547" i="13"/>
  <c r="E574" i="13"/>
  <c r="E571" i="13"/>
  <c r="E561" i="13"/>
  <c r="E558" i="13"/>
  <c r="H572" i="13"/>
  <c r="E596" i="13"/>
  <c r="E593" i="13"/>
  <c r="G623" i="13"/>
  <c r="H638" i="13"/>
  <c r="G730" i="13"/>
  <c r="G728" i="13"/>
  <c r="G735" i="13"/>
  <c r="G734" i="13"/>
  <c r="G755" i="13"/>
  <c r="G756" i="13"/>
  <c r="E960" i="13"/>
  <c r="E959" i="13"/>
  <c r="H1102" i="13"/>
  <c r="G1113" i="13"/>
  <c r="G1112" i="13"/>
  <c r="G526" i="13"/>
  <c r="G514" i="13"/>
  <c r="G521" i="13"/>
  <c r="E761" i="13"/>
  <c r="E759" i="13"/>
  <c r="E758" i="13"/>
  <c r="H141" i="13"/>
  <c r="E328" i="13"/>
  <c r="E330" i="13"/>
  <c r="H327" i="13"/>
  <c r="E329" i="13"/>
  <c r="F461" i="13"/>
  <c r="G668" i="13"/>
  <c r="G669" i="13"/>
  <c r="E796" i="13"/>
  <c r="E793" i="13"/>
  <c r="H880" i="13"/>
  <c r="E43" i="13"/>
  <c r="H158" i="13"/>
  <c r="G170" i="13"/>
  <c r="G168" i="13"/>
  <c r="G171" i="13"/>
  <c r="E230" i="13"/>
  <c r="E295" i="13"/>
  <c r="E293" i="13"/>
  <c r="E363" i="13"/>
  <c r="H362" i="13"/>
  <c r="E365" i="13"/>
  <c r="G416" i="13"/>
  <c r="E445" i="13"/>
  <c r="E456" i="13"/>
  <c r="H452" i="13"/>
  <c r="E454" i="13"/>
  <c r="E470" i="13"/>
  <c r="E468" i="13"/>
  <c r="G519" i="13"/>
  <c r="H592" i="13"/>
  <c r="G593" i="13"/>
  <c r="G595" i="13"/>
  <c r="G670" i="13"/>
  <c r="H827" i="13"/>
  <c r="G828" i="13"/>
  <c r="E886" i="13"/>
  <c r="H1127" i="13"/>
  <c r="E1350" i="13"/>
  <c r="E1348" i="13"/>
  <c r="G1230" i="13"/>
  <c r="H1298" i="13"/>
  <c r="H1328" i="13"/>
  <c r="H1330" i="13"/>
  <c r="H13" i="13"/>
  <c r="H22" i="13"/>
  <c r="F9" i="13"/>
  <c r="H76" i="13"/>
  <c r="H98" i="13"/>
  <c r="E176" i="13"/>
  <c r="E186" i="13"/>
  <c r="E190" i="13"/>
  <c r="H233" i="13"/>
  <c r="G266" i="13"/>
  <c r="H353" i="13"/>
  <c r="E377" i="13"/>
  <c r="G387" i="13"/>
  <c r="H508" i="13"/>
  <c r="H642" i="13"/>
  <c r="E728" i="13"/>
  <c r="E730" i="13"/>
  <c r="E750" i="13"/>
  <c r="G924" i="13"/>
  <c r="E1030" i="13"/>
  <c r="F1088" i="13"/>
  <c r="F1087" i="13" s="1"/>
  <c r="G1090" i="13" s="1"/>
  <c r="F1135" i="13"/>
  <c r="H1188" i="13"/>
  <c r="H1192" i="13"/>
  <c r="H1237" i="13"/>
  <c r="E1250" i="13"/>
  <c r="D1327" i="13"/>
  <c r="E1329" i="13" s="1"/>
  <c r="F135" i="13"/>
  <c r="G146" i="13"/>
  <c r="E180" i="13"/>
  <c r="D232" i="13"/>
  <c r="E236" i="13" s="1"/>
  <c r="E270" i="13"/>
  <c r="D352" i="13"/>
  <c r="E353" i="13" s="1"/>
  <c r="H622" i="13"/>
  <c r="H680" i="13"/>
  <c r="D1032" i="13"/>
  <c r="E1033" i="13" s="1"/>
  <c r="F1296" i="13"/>
  <c r="D117" i="13"/>
  <c r="E118" i="13" s="1"/>
  <c r="E117" i="13" s="1"/>
  <c r="E326" i="13"/>
  <c r="E398" i="13"/>
  <c r="E401" i="13"/>
  <c r="E400" i="13"/>
  <c r="E399" i="13"/>
  <c r="G468" i="13"/>
  <c r="G471" i="13"/>
  <c r="G470" i="13"/>
  <c r="H552" i="13"/>
  <c r="E553" i="13"/>
  <c r="E683" i="13"/>
  <c r="E686" i="13"/>
  <c r="G814" i="13"/>
  <c r="G815" i="13"/>
  <c r="G898" i="13"/>
  <c r="G901" i="13"/>
  <c r="E1018" i="13"/>
  <c r="E1020" i="13"/>
  <c r="H1123" i="13"/>
  <c r="D1122" i="13"/>
  <c r="H1122" i="13" s="1"/>
  <c r="H52" i="13"/>
  <c r="E55" i="13"/>
  <c r="E58" i="13"/>
  <c r="E57" i="13" s="1"/>
  <c r="H77" i="13"/>
  <c r="G105" i="13"/>
  <c r="G102" i="13" s="1"/>
  <c r="E128" i="13"/>
  <c r="E127" i="13" s="1"/>
  <c r="E150" i="13"/>
  <c r="E166" i="13"/>
  <c r="G180" i="13"/>
  <c r="E184" i="13"/>
  <c r="G188" i="13"/>
  <c r="E191" i="13"/>
  <c r="G210" i="13"/>
  <c r="G214" i="13"/>
  <c r="E239" i="13"/>
  <c r="H242" i="13"/>
  <c r="E245" i="13"/>
  <c r="G265" i="13"/>
  <c r="E286" i="13"/>
  <c r="E283" i="13"/>
  <c r="E285" i="13"/>
  <c r="G293" i="13"/>
  <c r="G296" i="13"/>
  <c r="G295" i="13"/>
  <c r="H307" i="13"/>
  <c r="D317" i="13"/>
  <c r="E318" i="13" s="1"/>
  <c r="G378" i="13"/>
  <c r="G377" i="13" s="1"/>
  <c r="H387" i="13"/>
  <c r="E403" i="13"/>
  <c r="E404" i="13"/>
  <c r="E406" i="13"/>
  <c r="E415" i="13"/>
  <c r="E416" i="13"/>
  <c r="E449" i="13"/>
  <c r="F460" i="13"/>
  <c r="E498" i="13"/>
  <c r="E514" i="13"/>
  <c r="E549" i="13"/>
  <c r="G585" i="13"/>
  <c r="G583" i="13"/>
  <c r="E606" i="13"/>
  <c r="E605" i="13"/>
  <c r="E603" i="13"/>
  <c r="E601" i="13"/>
  <c r="E599" i="13"/>
  <c r="E610" i="13"/>
  <c r="E609" i="13"/>
  <c r="E695" i="13"/>
  <c r="E753" i="13"/>
  <c r="E755" i="13"/>
  <c r="H752" i="13"/>
  <c r="G811" i="13"/>
  <c r="G808" i="13"/>
  <c r="G810" i="13"/>
  <c r="G809" i="13"/>
  <c r="G970" i="13"/>
  <c r="G971" i="13"/>
  <c r="G969" i="13"/>
  <c r="G980" i="13"/>
  <c r="G981" i="13"/>
  <c r="G979" i="13"/>
  <c r="F988" i="13"/>
  <c r="D991" i="13"/>
  <c r="H996" i="13"/>
  <c r="G1030" i="13"/>
  <c r="G1029" i="13"/>
  <c r="H1027" i="13"/>
  <c r="G1031" i="13"/>
  <c r="G1028" i="13"/>
  <c r="D1088" i="13"/>
  <c r="E1380" i="13"/>
  <c r="E1381" i="13"/>
  <c r="E1378" i="13"/>
  <c r="F12" i="13"/>
  <c r="G209" i="13"/>
  <c r="E53" i="13"/>
  <c r="E241" i="13"/>
  <c r="E243" i="13"/>
  <c r="H282" i="13"/>
  <c r="G308" i="13"/>
  <c r="G309" i="13"/>
  <c r="E344" i="13"/>
  <c r="E345" i="13"/>
  <c r="E525" i="13"/>
  <c r="E521" i="13"/>
  <c r="G545" i="13"/>
  <c r="G540" i="13"/>
  <c r="G544" i="13"/>
  <c r="G539" i="13"/>
  <c r="G546" i="13"/>
  <c r="G563" i="13"/>
  <c r="G566" i="13"/>
  <c r="H562" i="13"/>
  <c r="H602" i="13"/>
  <c r="G605" i="13"/>
  <c r="G603" i="13"/>
  <c r="G601" i="13"/>
  <c r="G599" i="13"/>
  <c r="G597" i="13" s="1"/>
  <c r="H607" i="13"/>
  <c r="G619" i="13"/>
  <c r="G621" i="13"/>
  <c r="G618" i="13"/>
  <c r="G620" i="13"/>
  <c r="E699" i="13"/>
  <c r="E701" i="13"/>
  <c r="E698" i="13"/>
  <c r="E697" i="13" s="1"/>
  <c r="G741" i="13"/>
  <c r="E825" i="13"/>
  <c r="E823" i="13"/>
  <c r="E914" i="13"/>
  <c r="E916" i="13"/>
  <c r="E913" i="13"/>
  <c r="H1402" i="13"/>
  <c r="H1407" i="13"/>
  <c r="G18" i="13"/>
  <c r="G17" i="13" s="1"/>
  <c r="G45" i="13"/>
  <c r="E56" i="13"/>
  <c r="G81" i="13"/>
  <c r="G77" i="13" s="1"/>
  <c r="H107" i="13"/>
  <c r="H112" i="13"/>
  <c r="H122" i="13"/>
  <c r="G156" i="13"/>
  <c r="E169" i="13"/>
  <c r="E189" i="13"/>
  <c r="E209" i="13"/>
  <c r="G211" i="13"/>
  <c r="G213" i="13"/>
  <c r="E228" i="13"/>
  <c r="G230" i="13"/>
  <c r="E324" i="13"/>
  <c r="E421" i="13"/>
  <c r="E426" i="13"/>
  <c r="E423" i="13"/>
  <c r="E418" i="13"/>
  <c r="F437" i="13"/>
  <c r="G469" i="13"/>
  <c r="H509" i="13"/>
  <c r="G523" i="13"/>
  <c r="H522" i="13"/>
  <c r="E554" i="13"/>
  <c r="E569" i="13"/>
  <c r="G609" i="13"/>
  <c r="H617" i="13"/>
  <c r="E643" i="13"/>
  <c r="E644" i="13"/>
  <c r="E645" i="13"/>
  <c r="E676" i="13"/>
  <c r="E673" i="13"/>
  <c r="E736" i="13"/>
  <c r="H732" i="13"/>
  <c r="E806" i="13"/>
  <c r="E803" i="13"/>
  <c r="H902" i="13"/>
  <c r="G903" i="13"/>
  <c r="G902" i="13" s="1"/>
  <c r="D1134" i="13"/>
  <c r="D1136" i="13"/>
  <c r="E1385" i="13"/>
  <c r="E1384" i="13"/>
  <c r="H1382" i="13"/>
  <c r="H262" i="13"/>
  <c r="E264" i="13"/>
  <c r="E294" i="13"/>
  <c r="D348" i="13"/>
  <c r="G415" i="13"/>
  <c r="E471" i="13"/>
  <c r="E484" i="13"/>
  <c r="H497" i="13"/>
  <c r="H502" i="13"/>
  <c r="E504" i="13"/>
  <c r="G505" i="13"/>
  <c r="F507" i="13"/>
  <c r="G510" i="13" s="1"/>
  <c r="G515" i="13"/>
  <c r="G525" i="13"/>
  <c r="G550" i="13"/>
  <c r="G575" i="13"/>
  <c r="G572" i="13" s="1"/>
  <c r="E629" i="13"/>
  <c r="E628" i="13"/>
  <c r="E631" i="13"/>
  <c r="G683" i="13"/>
  <c r="G685" i="13"/>
  <c r="H682" i="13"/>
  <c r="H697" i="13"/>
  <c r="E709" i="13"/>
  <c r="E710" i="13"/>
  <c r="H707" i="13"/>
  <c r="G745" i="13"/>
  <c r="G744" i="13"/>
  <c r="E784" i="13"/>
  <c r="G830" i="13"/>
  <c r="E918" i="13"/>
  <c r="E919" i="13"/>
  <c r="E921" i="13"/>
  <c r="E976" i="13"/>
  <c r="E974" i="13"/>
  <c r="E986" i="13"/>
  <c r="E985" i="13"/>
  <c r="D1133" i="13"/>
  <c r="F1209" i="13"/>
  <c r="F1204" i="13" s="1"/>
  <c r="F1212" i="13"/>
  <c r="G1214" i="13" s="1"/>
  <c r="G1223" i="13"/>
  <c r="G1225" i="13"/>
  <c r="E1305" i="13"/>
  <c r="E1303" i="13"/>
  <c r="G334" i="13"/>
  <c r="E387" i="13"/>
  <c r="E444" i="13"/>
  <c r="E469" i="13"/>
  <c r="E486" i="13"/>
  <c r="G504" i="13"/>
  <c r="D460" i="13"/>
  <c r="E560" i="13"/>
  <c r="G594" i="13"/>
  <c r="G613" i="13"/>
  <c r="H612" i="13"/>
  <c r="E771" i="13"/>
  <c r="E768" i="13"/>
  <c r="E769" i="13"/>
  <c r="G791" i="13"/>
  <c r="G789" i="13"/>
  <c r="H787" i="13"/>
  <c r="E875" i="13"/>
  <c r="E876" i="13"/>
  <c r="E874" i="13"/>
  <c r="G960" i="13"/>
  <c r="G959" i="13"/>
  <c r="E997" i="13"/>
  <c r="H1222" i="13"/>
  <c r="D720" i="13"/>
  <c r="E739" i="13"/>
  <c r="E749" i="13"/>
  <c r="F721" i="13"/>
  <c r="H947" i="13"/>
  <c r="E965" i="13"/>
  <c r="E1010" i="13"/>
  <c r="F1032" i="13"/>
  <c r="G1033" i="13" s="1"/>
  <c r="H1151" i="13"/>
  <c r="H1158" i="13"/>
  <c r="H1210" i="13"/>
  <c r="H1230" i="13"/>
  <c r="H1332" i="13"/>
  <c r="G1340" i="13"/>
  <c r="G1363" i="13"/>
  <c r="H1403" i="13"/>
  <c r="E655" i="13"/>
  <c r="G671" i="13"/>
  <c r="F677" i="13"/>
  <c r="G681" i="13" s="1"/>
  <c r="H724" i="13"/>
  <c r="E738" i="13"/>
  <c r="E743" i="13"/>
  <c r="E746" i="13"/>
  <c r="G754" i="13"/>
  <c r="E760" i="13"/>
  <c r="G766" i="13"/>
  <c r="E833" i="13"/>
  <c r="E853" i="13"/>
  <c r="G926" i="13"/>
  <c r="E943" i="13"/>
  <c r="E942" i="13" s="1"/>
  <c r="D952" i="13"/>
  <c r="E956" i="13" s="1"/>
  <c r="E958" i="13"/>
  <c r="E961" i="13"/>
  <c r="E963" i="13"/>
  <c r="G1006" i="13"/>
  <c r="E1008" i="13"/>
  <c r="H1108" i="13"/>
  <c r="G1164" i="13"/>
  <c r="F1187" i="13"/>
  <c r="G1188" i="13" s="1"/>
  <c r="G1187" i="13" s="1"/>
  <c r="E1239" i="13"/>
  <c r="E1249" i="13"/>
  <c r="H1299" i="13"/>
  <c r="H1347" i="13"/>
  <c r="F1167" i="13"/>
  <c r="G1170" i="13" s="1"/>
  <c r="H1170" i="13"/>
  <c r="H1177" i="13"/>
  <c r="H1168" i="13"/>
  <c r="G1166" i="13"/>
  <c r="F1147" i="13"/>
  <c r="G1151" i="13" s="1"/>
  <c r="F1136" i="13"/>
  <c r="H1148" i="13"/>
  <c r="E1145" i="13"/>
  <c r="E1142" i="13" s="1"/>
  <c r="E28" i="13"/>
  <c r="E27" i="13" s="1"/>
  <c r="H27" i="13"/>
  <c r="F134" i="13"/>
  <c r="F137" i="13"/>
  <c r="G141" i="13" s="1"/>
  <c r="H159" i="13"/>
  <c r="G175" i="13"/>
  <c r="H172" i="13"/>
  <c r="G173" i="13"/>
  <c r="G176" i="13"/>
  <c r="G174" i="13"/>
  <c r="E281" i="13"/>
  <c r="E279" i="13"/>
  <c r="E278" i="13"/>
  <c r="H277" i="13"/>
  <c r="H430" i="13"/>
  <c r="F427" i="13"/>
  <c r="G430" i="13" s="1"/>
  <c r="F11" i="13"/>
  <c r="F57" i="13"/>
  <c r="H57" i="13" s="1"/>
  <c r="H58" i="13"/>
  <c r="F202" i="13"/>
  <c r="H203" i="13"/>
  <c r="F133" i="13"/>
  <c r="F351" i="13"/>
  <c r="F352" i="13"/>
  <c r="E301" i="13"/>
  <c r="E299" i="13"/>
  <c r="E300" i="13"/>
  <c r="E298" i="13"/>
  <c r="G193" i="13"/>
  <c r="G196" i="13"/>
  <c r="H192" i="13"/>
  <c r="G194" i="13"/>
  <c r="G195" i="13"/>
  <c r="E338" i="13"/>
  <c r="E340" i="13"/>
  <c r="E339" i="13"/>
  <c r="E341" i="13"/>
  <c r="D72" i="13"/>
  <c r="E76" i="13" s="1"/>
  <c r="H73" i="13"/>
  <c r="E103" i="13"/>
  <c r="E102" i="13" s="1"/>
  <c r="H102" i="13"/>
  <c r="D272" i="13"/>
  <c r="E273" i="13" s="1"/>
  <c r="D133" i="13"/>
  <c r="H447" i="13"/>
  <c r="G225" i="13"/>
  <c r="G223" i="13"/>
  <c r="G224" i="13"/>
  <c r="H222" i="13"/>
  <c r="G226" i="13"/>
  <c r="H236" i="13"/>
  <c r="F136" i="13"/>
  <c r="D302" i="13"/>
  <c r="E306" i="13" s="1"/>
  <c r="D135" i="13"/>
  <c r="G325" i="13"/>
  <c r="G323" i="13"/>
  <c r="G324" i="13"/>
  <c r="G326" i="13"/>
  <c r="H322" i="13"/>
  <c r="D351" i="13"/>
  <c r="H32" i="13"/>
  <c r="E50" i="13"/>
  <c r="E47" i="13" s="1"/>
  <c r="F10" i="13"/>
  <c r="H75" i="13"/>
  <c r="F72" i="13"/>
  <c r="E81" i="13"/>
  <c r="E77" i="13" s="1"/>
  <c r="H160" i="13"/>
  <c r="D12" i="13"/>
  <c r="E15" i="13" s="1"/>
  <c r="D8" i="13"/>
  <c r="D10" i="13"/>
  <c r="D97" i="13"/>
  <c r="E98" i="13" s="1"/>
  <c r="H140" i="13"/>
  <c r="E144" i="13"/>
  <c r="E143" i="13"/>
  <c r="E145" i="13"/>
  <c r="G151" i="13"/>
  <c r="G149" i="13"/>
  <c r="H147" i="13"/>
  <c r="G150" i="13"/>
  <c r="E218" i="13"/>
  <c r="E220" i="13"/>
  <c r="E221" i="13"/>
  <c r="E219" i="13"/>
  <c r="G240" i="13"/>
  <c r="G238" i="13"/>
  <c r="G244" i="13"/>
  <c r="G239" i="13"/>
  <c r="G246" i="13"/>
  <c r="H237" i="13"/>
  <c r="G241" i="13"/>
  <c r="G245" i="13"/>
  <c r="E288" i="13"/>
  <c r="E290" i="13"/>
  <c r="E289" i="13"/>
  <c r="E291" i="13"/>
  <c r="D134" i="13"/>
  <c r="G406" i="13"/>
  <c r="G404" i="13"/>
  <c r="G405" i="13"/>
  <c r="G403" i="13"/>
  <c r="H402" i="13"/>
  <c r="G426" i="13"/>
  <c r="H417" i="13"/>
  <c r="G420" i="13"/>
  <c r="G418" i="13"/>
  <c r="G419" i="13"/>
  <c r="G421" i="13"/>
  <c r="F459" i="13"/>
  <c r="H464" i="13"/>
  <c r="E478" i="13"/>
  <c r="E480" i="13"/>
  <c r="E474" i="13"/>
  <c r="E475" i="13"/>
  <c r="E479" i="13"/>
  <c r="E476" i="13"/>
  <c r="E481" i="13"/>
  <c r="E540" i="13"/>
  <c r="E538" i="13"/>
  <c r="E545" i="13"/>
  <c r="H537" i="13"/>
  <c r="E544" i="13"/>
  <c r="E539" i="13"/>
  <c r="E214" i="13"/>
  <c r="E216" i="13"/>
  <c r="E215" i="13"/>
  <c r="H252" i="13"/>
  <c r="G255" i="13"/>
  <c r="G253" i="13"/>
  <c r="E310" i="13"/>
  <c r="E309" i="13"/>
  <c r="E311" i="13"/>
  <c r="G485" i="13"/>
  <c r="G483" i="13"/>
  <c r="G486" i="13"/>
  <c r="H482" i="13"/>
  <c r="G484" i="13"/>
  <c r="G166" i="13"/>
  <c r="G163" i="13"/>
  <c r="G164" i="13"/>
  <c r="G165" i="13"/>
  <c r="H162" i="13"/>
  <c r="F317" i="13"/>
  <c r="H318" i="13"/>
  <c r="E334" i="13"/>
  <c r="E335" i="13"/>
  <c r="E336" i="13"/>
  <c r="G343" i="13"/>
  <c r="G345" i="13"/>
  <c r="G346" i="13"/>
  <c r="H342" i="13"/>
  <c r="D349" i="13"/>
  <c r="H382" i="13"/>
  <c r="D437" i="13"/>
  <c r="E440" i="13" s="1"/>
  <c r="D350" i="13"/>
  <c r="H557" i="13"/>
  <c r="G560" i="13"/>
  <c r="G558" i="13"/>
  <c r="G559" i="13"/>
  <c r="G561" i="13"/>
  <c r="E590" i="13"/>
  <c r="E591" i="13"/>
  <c r="E670" i="13"/>
  <c r="E669" i="13"/>
  <c r="E671" i="13"/>
  <c r="E689" i="13"/>
  <c r="H687" i="13"/>
  <c r="E690" i="13"/>
  <c r="E688" i="13"/>
  <c r="G783" i="13"/>
  <c r="G784" i="13"/>
  <c r="E820" i="13"/>
  <c r="E818" i="13"/>
  <c r="E899" i="13"/>
  <c r="E898" i="13"/>
  <c r="E923" i="13"/>
  <c r="D990" i="13"/>
  <c r="G1040" i="13"/>
  <c r="G1035" i="13" s="1"/>
  <c r="G1038" i="13"/>
  <c r="G1041" i="13"/>
  <c r="G1036" i="13" s="1"/>
  <c r="H1037" i="13"/>
  <c r="G1039" i="13"/>
  <c r="G1034" i="13" s="1"/>
  <c r="D1242" i="13"/>
  <c r="E1243" i="13" s="1"/>
  <c r="D1203" i="13"/>
  <c r="H15" i="13"/>
  <c r="G53" i="13"/>
  <c r="G63" i="13"/>
  <c r="G62" i="13" s="1"/>
  <c r="G85" i="13"/>
  <c r="G82" i="13" s="1"/>
  <c r="G87" i="13"/>
  <c r="H138" i="13"/>
  <c r="E154" i="13"/>
  <c r="G186" i="13"/>
  <c r="H177" i="13"/>
  <c r="G181" i="13"/>
  <c r="G231" i="13"/>
  <c r="G254" i="13"/>
  <c r="G341" i="13"/>
  <c r="G339" i="13"/>
  <c r="E393" i="13"/>
  <c r="D407" i="13"/>
  <c r="E409" i="13" s="1"/>
  <c r="F458" i="13"/>
  <c r="G481" i="13"/>
  <c r="G479" i="13"/>
  <c r="G475" i="13"/>
  <c r="H512" i="13"/>
  <c r="E588" i="13"/>
  <c r="F720" i="13"/>
  <c r="G781" i="13"/>
  <c r="G780" i="13"/>
  <c r="H777" i="13"/>
  <c r="H782" i="13"/>
  <c r="G821" i="13"/>
  <c r="G820" i="13"/>
  <c r="H817" i="13"/>
  <c r="G835" i="13"/>
  <c r="G836" i="13"/>
  <c r="H832" i="13"/>
  <c r="G833" i="13"/>
  <c r="E856" i="13"/>
  <c r="E905" i="13"/>
  <c r="E903" i="13"/>
  <c r="E925" i="13"/>
  <c r="H929" i="13"/>
  <c r="D1089" i="13"/>
  <c r="D1107" i="13"/>
  <c r="G1117" i="13"/>
  <c r="H1117" i="13"/>
  <c r="G1154" i="13"/>
  <c r="G1152" i="13"/>
  <c r="G1156" i="13"/>
  <c r="G1153" i="13"/>
  <c r="H1152" i="13"/>
  <c r="E1166" i="13"/>
  <c r="E1165" i="13"/>
  <c r="E1162" i="13"/>
  <c r="E1163" i="13"/>
  <c r="E1173" i="13"/>
  <c r="E1174" i="13"/>
  <c r="G1200" i="13"/>
  <c r="G1198" i="13"/>
  <c r="H1197" i="13"/>
  <c r="G143" i="13"/>
  <c r="E151" i="13"/>
  <c r="E170" i="13"/>
  <c r="G179" i="13"/>
  <c r="E223" i="13"/>
  <c r="G229" i="13"/>
  <c r="E343" i="13"/>
  <c r="G392" i="13"/>
  <c r="H397" i="13"/>
  <c r="G401" i="13"/>
  <c r="H442" i="13"/>
  <c r="E453" i="13"/>
  <c r="E455" i="13"/>
  <c r="D462" i="13"/>
  <c r="E463" i="13" s="1"/>
  <c r="H463" i="13"/>
  <c r="H466" i="13"/>
  <c r="E483" i="13"/>
  <c r="H587" i="13"/>
  <c r="E666" i="13"/>
  <c r="E664" i="13"/>
  <c r="E658" i="13"/>
  <c r="E660" i="13"/>
  <c r="E668" i="13"/>
  <c r="H672" i="13"/>
  <c r="G674" i="13"/>
  <c r="E691" i="13"/>
  <c r="G749" i="13"/>
  <c r="H747" i="13"/>
  <c r="G750" i="13"/>
  <c r="G785" i="13"/>
  <c r="E814" i="13"/>
  <c r="E815" i="13"/>
  <c r="E813" i="13"/>
  <c r="G825" i="13"/>
  <c r="G823" i="13"/>
  <c r="G824" i="13"/>
  <c r="H822" i="13"/>
  <c r="E869" i="13"/>
  <c r="E871" i="13"/>
  <c r="E868" i="13"/>
  <c r="E900" i="13"/>
  <c r="E935" i="13"/>
  <c r="E934" i="13"/>
  <c r="E936" i="13"/>
  <c r="H932" i="13"/>
  <c r="E981" i="13"/>
  <c r="E979" i="13"/>
  <c r="E980" i="13"/>
  <c r="E978" i="13"/>
  <c r="D988" i="13"/>
  <c r="H993" i="13"/>
  <c r="D992" i="13"/>
  <c r="E994" i="13" s="1"/>
  <c r="G1018" i="13"/>
  <c r="G1017" i="13" s="1"/>
  <c r="H1017" i="13"/>
  <c r="H1169" i="13"/>
  <c r="D1167" i="13"/>
  <c r="E1169" i="13" s="1"/>
  <c r="G43" i="13"/>
  <c r="G68" i="13"/>
  <c r="G67" i="13" s="1"/>
  <c r="G123" i="13"/>
  <c r="G122" i="13" s="1"/>
  <c r="G128" i="13"/>
  <c r="G127" i="13" s="1"/>
  <c r="H152" i="13"/>
  <c r="E168" i="13"/>
  <c r="G185" i="13"/>
  <c r="G221" i="13"/>
  <c r="G219" i="13"/>
  <c r="E265" i="13"/>
  <c r="E256" i="13"/>
  <c r="E254" i="13"/>
  <c r="F350" i="13"/>
  <c r="E358" i="13"/>
  <c r="G382" i="13"/>
  <c r="H408" i="13"/>
  <c r="E433" i="13"/>
  <c r="E436" i="13"/>
  <c r="D507" i="13"/>
  <c r="E511" i="13" s="1"/>
  <c r="E515" i="13"/>
  <c r="E526" i="13"/>
  <c r="E522" i="13" s="1"/>
  <c r="E516" i="13"/>
  <c r="G531" i="13"/>
  <c r="H527" i="13"/>
  <c r="H533" i="13"/>
  <c r="E565" i="13"/>
  <c r="E563" i="13"/>
  <c r="H581" i="13"/>
  <c r="D637" i="13"/>
  <c r="E640" i="13" s="1"/>
  <c r="G655" i="13"/>
  <c r="G656" i="13"/>
  <c r="H652" i="13"/>
  <c r="G661" i="13"/>
  <c r="G659" i="13"/>
  <c r="G666" i="13"/>
  <c r="H657" i="13"/>
  <c r="E659" i="13"/>
  <c r="G664" i="13"/>
  <c r="H681" i="13"/>
  <c r="E733" i="13"/>
  <c r="E804" i="13"/>
  <c r="E805" i="13"/>
  <c r="E810" i="13"/>
  <c r="E808" i="13"/>
  <c r="E811" i="13"/>
  <c r="E809" i="13"/>
  <c r="H807" i="13"/>
  <c r="H888" i="13"/>
  <c r="F887" i="13"/>
  <c r="G888" i="13" s="1"/>
  <c r="G900" i="13"/>
  <c r="D907" i="13"/>
  <c r="H928" i="13"/>
  <c r="E968" i="13"/>
  <c r="E970" i="13"/>
  <c r="E969" i="13"/>
  <c r="D1135" i="13"/>
  <c r="E1175" i="13"/>
  <c r="F1206" i="13"/>
  <c r="G55" i="13"/>
  <c r="E149" i="13"/>
  <c r="E153" i="13"/>
  <c r="E155" i="13"/>
  <c r="E159" i="13"/>
  <c r="H161" i="13"/>
  <c r="H182" i="13"/>
  <c r="H187" i="13"/>
  <c r="G191" i="13"/>
  <c r="H206" i="13"/>
  <c r="E238" i="13"/>
  <c r="E263" i="13"/>
  <c r="E323" i="13"/>
  <c r="E360" i="13"/>
  <c r="G366" i="13"/>
  <c r="G364" i="13"/>
  <c r="E366" i="13"/>
  <c r="E395" i="13"/>
  <c r="H412" i="13"/>
  <c r="E506" i="13"/>
  <c r="E501" i="13"/>
  <c r="E513" i="13"/>
  <c r="E519" i="13"/>
  <c r="D532" i="13"/>
  <c r="E535" i="13" s="1"/>
  <c r="H542" i="13"/>
  <c r="E564" i="13"/>
  <c r="E583" i="13"/>
  <c r="E586" i="13"/>
  <c r="E619" i="13"/>
  <c r="E621" i="13"/>
  <c r="E618" i="13"/>
  <c r="D647" i="13"/>
  <c r="G660" i="13"/>
  <c r="E663" i="13"/>
  <c r="E665" i="13"/>
  <c r="G673" i="13"/>
  <c r="G676" i="13"/>
  <c r="H678" i="13"/>
  <c r="E685" i="13"/>
  <c r="E684" i="13"/>
  <c r="G696" i="13"/>
  <c r="G694" i="13"/>
  <c r="D719" i="13"/>
  <c r="D721" i="13"/>
  <c r="D722" i="13"/>
  <c r="E726" i="13" s="1"/>
  <c r="D718" i="13"/>
  <c r="H725" i="13"/>
  <c r="E734" i="13"/>
  <c r="G739" i="13"/>
  <c r="H737" i="13"/>
  <c r="G740" i="13"/>
  <c r="G748" i="13"/>
  <c r="G751" i="13"/>
  <c r="G759" i="13"/>
  <c r="H757" i="13"/>
  <c r="G758" i="13"/>
  <c r="E766" i="13"/>
  <c r="E764" i="13"/>
  <c r="H762" i="13"/>
  <c r="E775" i="13"/>
  <c r="E776" i="13"/>
  <c r="H772" i="13"/>
  <c r="E774" i="13"/>
  <c r="G786" i="13"/>
  <c r="E794" i="13"/>
  <c r="E795" i="13"/>
  <c r="E800" i="13"/>
  <c r="E798" i="13"/>
  <c r="E799" i="13"/>
  <c r="G816" i="13"/>
  <c r="H812" i="13"/>
  <c r="G818" i="13"/>
  <c r="E821" i="13"/>
  <c r="E828" i="13"/>
  <c r="E831" i="13"/>
  <c r="E838" i="13"/>
  <c r="E840" i="13"/>
  <c r="E841" i="13"/>
  <c r="E839" i="13"/>
  <c r="E850" i="13"/>
  <c r="E848" i="13"/>
  <c r="E849" i="13"/>
  <c r="H867" i="13"/>
  <c r="H879" i="13"/>
  <c r="E895" i="13"/>
  <c r="E893" i="13"/>
  <c r="E896" i="13"/>
  <c r="H897" i="13"/>
  <c r="G921" i="13"/>
  <c r="G919" i="13"/>
  <c r="G920" i="13"/>
  <c r="G918" i="13"/>
  <c r="E933" i="13"/>
  <c r="E971" i="13"/>
  <c r="H977" i="13"/>
  <c r="H995" i="13"/>
  <c r="E1014" i="13"/>
  <c r="E1015" i="13"/>
  <c r="E1013" i="13"/>
  <c r="E1016" i="13"/>
  <c r="F1022" i="13"/>
  <c r="G1026" i="13" s="1"/>
  <c r="D1092" i="13"/>
  <c r="E1092" i="13" s="1"/>
  <c r="G1118" i="13"/>
  <c r="F1137" i="13"/>
  <c r="H1138" i="13"/>
  <c r="D1157" i="13"/>
  <c r="E1158" i="13" s="1"/>
  <c r="E1164" i="13"/>
  <c r="E1234" i="13"/>
  <c r="E1235" i="13"/>
  <c r="E1233" i="13"/>
  <c r="F1327" i="13"/>
  <c r="H1329" i="13"/>
  <c r="H1375" i="13"/>
  <c r="H42" i="13"/>
  <c r="D136" i="13"/>
  <c r="G153" i="13"/>
  <c r="G155" i="13"/>
  <c r="F157" i="13"/>
  <c r="G160" i="13" s="1"/>
  <c r="E165" i="13"/>
  <c r="E163" i="13"/>
  <c r="G189" i="13"/>
  <c r="E196" i="13"/>
  <c r="E193" i="13"/>
  <c r="E195" i="13"/>
  <c r="H207" i="13"/>
  <c r="H212" i="13"/>
  <c r="G216" i="13"/>
  <c r="H217" i="13"/>
  <c r="F232" i="13"/>
  <c r="G236" i="13" s="1"/>
  <c r="F247" i="13"/>
  <c r="G249" i="13" s="1"/>
  <c r="E266" i="13"/>
  <c r="H273" i="13"/>
  <c r="H276" i="13"/>
  <c r="H287" i="13"/>
  <c r="H292" i="13"/>
  <c r="H297" i="13"/>
  <c r="H303" i="13"/>
  <c r="G331" i="13"/>
  <c r="G329" i="13"/>
  <c r="E331" i="13"/>
  <c r="H332" i="13"/>
  <c r="G336" i="13"/>
  <c r="H337" i="13"/>
  <c r="F348" i="13"/>
  <c r="F349" i="13"/>
  <c r="E364" i="13"/>
  <c r="G399" i="13"/>
  <c r="F407" i="13"/>
  <c r="G410" i="13" s="1"/>
  <c r="E413" i="13"/>
  <c r="G425" i="13"/>
  <c r="G435" i="13"/>
  <c r="E450" i="13"/>
  <c r="E448" i="13"/>
  <c r="D458" i="13"/>
  <c r="D459" i="13"/>
  <c r="D461" i="13"/>
  <c r="H467" i="13"/>
  <c r="G476" i="13"/>
  <c r="H477" i="13"/>
  <c r="E485" i="13"/>
  <c r="E499" i="13"/>
  <c r="E494" i="13"/>
  <c r="H492" i="13"/>
  <c r="E495" i="13"/>
  <c r="H517" i="13"/>
  <c r="E530" i="13"/>
  <c r="E529" i="13"/>
  <c r="G528" i="13"/>
  <c r="G530" i="13"/>
  <c r="H535" i="13"/>
  <c r="F532" i="13"/>
  <c r="H536" i="13"/>
  <c r="G554" i="13"/>
  <c r="G548" i="13"/>
  <c r="G549" i="13"/>
  <c r="G551" i="13"/>
  <c r="G555" i="13"/>
  <c r="E575" i="13"/>
  <c r="E572" i="13" s="1"/>
  <c r="D577" i="13"/>
  <c r="E579" i="13" s="1"/>
  <c r="F577" i="13"/>
  <c r="G578" i="13" s="1"/>
  <c r="E589" i="13"/>
  <c r="E608" i="13"/>
  <c r="E611" i="13"/>
  <c r="E630" i="13"/>
  <c r="F637" i="13"/>
  <c r="G653" i="13"/>
  <c r="E656" i="13"/>
  <c r="G658" i="13"/>
  <c r="E661" i="13"/>
  <c r="G665" i="13"/>
  <c r="H667" i="13"/>
  <c r="H692" i="13"/>
  <c r="G695" i="13"/>
  <c r="E754" i="13"/>
  <c r="E756" i="13"/>
  <c r="G760" i="13"/>
  <c r="E763" i="13"/>
  <c r="G778" i="13"/>
  <c r="E790" i="13"/>
  <c r="E788" i="13"/>
  <c r="E791" i="13"/>
  <c r="E789" i="13"/>
  <c r="H802" i="13"/>
  <c r="G813" i="13"/>
  <c r="E816" i="13"/>
  <c r="E819" i="13"/>
  <c r="E824" i="13"/>
  <c r="G841" i="13"/>
  <c r="G839" i="13"/>
  <c r="H837" i="13"/>
  <c r="G838" i="13"/>
  <c r="G840" i="13"/>
  <c r="H852" i="13"/>
  <c r="E855" i="13"/>
  <c r="G867" i="13"/>
  <c r="H872" i="13"/>
  <c r="G873" i="13"/>
  <c r="G875" i="13"/>
  <c r="D887" i="13"/>
  <c r="E891" i="13" s="1"/>
  <c r="H890" i="13"/>
  <c r="G896" i="13"/>
  <c r="G895" i="13"/>
  <c r="H892" i="13"/>
  <c r="G893" i="13"/>
  <c r="G899" i="13"/>
  <c r="E901" i="13"/>
  <c r="E904" i="13"/>
  <c r="H917" i="13"/>
  <c r="H922" i="13"/>
  <c r="E924" i="13"/>
  <c r="D927" i="13"/>
  <c r="E929" i="13" s="1"/>
  <c r="H955" i="13"/>
  <c r="H967" i="13"/>
  <c r="F990" i="13"/>
  <c r="F989" i="13"/>
  <c r="E1006" i="13"/>
  <c r="E1004" i="13"/>
  <c r="H1002" i="13"/>
  <c r="E1005" i="13"/>
  <c r="E1003" i="13"/>
  <c r="G1015" i="13"/>
  <c r="G1016" i="13"/>
  <c r="H1012" i="13"/>
  <c r="G1013" i="13"/>
  <c r="D1137" i="13"/>
  <c r="E1140" i="13" s="1"/>
  <c r="H1162" i="13"/>
  <c r="E1176" i="13"/>
  <c r="E1185" i="13"/>
  <c r="H1182" i="13"/>
  <c r="D1295" i="13"/>
  <c r="H1300" i="13"/>
  <c r="D1297" i="13"/>
  <c r="E1299" i="13" s="1"/>
  <c r="G1310" i="13"/>
  <c r="H1307" i="13"/>
  <c r="G1308" i="13"/>
  <c r="H1317" i="13"/>
  <c r="E1339" i="13"/>
  <c r="E1340" i="13"/>
  <c r="E1338" i="13"/>
  <c r="H1337" i="13"/>
  <c r="F1372" i="13"/>
  <c r="H1374" i="13"/>
  <c r="E179" i="13"/>
  <c r="E229" i="13"/>
  <c r="E244" i="13"/>
  <c r="E269" i="13"/>
  <c r="E284" i="13"/>
  <c r="E314" i="13"/>
  <c r="E419" i="13"/>
  <c r="E570" i="13"/>
  <c r="E555" i="13"/>
  <c r="E551" i="13"/>
  <c r="E548" i="13"/>
  <c r="E550" i="13"/>
  <c r="G586" i="13"/>
  <c r="G584" i="13"/>
  <c r="G596" i="13"/>
  <c r="G606" i="13"/>
  <c r="E612" i="13"/>
  <c r="E693" i="13"/>
  <c r="E694" i="13"/>
  <c r="H723" i="13"/>
  <c r="F718" i="13"/>
  <c r="E780" i="13"/>
  <c r="E778" i="13"/>
  <c r="E779" i="13"/>
  <c r="E786" i="13"/>
  <c r="G796" i="13"/>
  <c r="H792" i="13"/>
  <c r="G795" i="13"/>
  <c r="G801" i="13"/>
  <c r="G800" i="13"/>
  <c r="H797" i="13"/>
  <c r="G799" i="13"/>
  <c r="G806" i="13"/>
  <c r="E836" i="13"/>
  <c r="G851" i="13"/>
  <c r="G850" i="13"/>
  <c r="H847" i="13"/>
  <c r="G849" i="13"/>
  <c r="G855" i="13"/>
  <c r="G853" i="13"/>
  <c r="G856" i="13"/>
  <c r="F719" i="13"/>
  <c r="G884" i="13"/>
  <c r="H882" i="13"/>
  <c r="G886" i="13"/>
  <c r="H912" i="13"/>
  <c r="F907" i="13"/>
  <c r="G910" i="13" s="1"/>
  <c r="G912" i="13"/>
  <c r="H1007" i="13"/>
  <c r="G1008" i="13"/>
  <c r="G1007" i="13" s="1"/>
  <c r="E1040" i="13"/>
  <c r="E1035" i="13" s="1"/>
  <c r="E1041" i="13"/>
  <c r="E1036" i="13" s="1"/>
  <c r="E1038" i="13"/>
  <c r="F1157" i="13"/>
  <c r="G1160" i="13" s="1"/>
  <c r="G1174" i="13"/>
  <c r="G1175" i="13"/>
  <c r="G1173" i="13"/>
  <c r="H1172" i="13"/>
  <c r="H1228" i="13"/>
  <c r="F1297" i="13"/>
  <c r="G1300" i="13" s="1"/>
  <c r="F1293" i="13"/>
  <c r="E1308" i="13"/>
  <c r="E1310" i="13"/>
  <c r="E1363" i="13"/>
  <c r="E1365" i="13"/>
  <c r="H1373" i="13"/>
  <c r="G707" i="13"/>
  <c r="G729" i="13"/>
  <c r="H727" i="13"/>
  <c r="G731" i="13"/>
  <c r="H742" i="13"/>
  <c r="G769" i="13"/>
  <c r="H767" i="13"/>
  <c r="G771" i="13"/>
  <c r="G831" i="13"/>
  <c r="G829" i="13"/>
  <c r="D877" i="13"/>
  <c r="E878" i="13" s="1"/>
  <c r="H942" i="13"/>
  <c r="H953" i="13"/>
  <c r="H962" i="13"/>
  <c r="G965" i="13"/>
  <c r="G963" i="13"/>
  <c r="G964" i="13"/>
  <c r="G974" i="13"/>
  <c r="H972" i="13"/>
  <c r="G973" i="13"/>
  <c r="G976" i="13"/>
  <c r="D989" i="13"/>
  <c r="D1022" i="13"/>
  <c r="E1026" i="13" s="1"/>
  <c r="E1028" i="13"/>
  <c r="D1147" i="13"/>
  <c r="E1148" i="13" s="1"/>
  <c r="G1235" i="13"/>
  <c r="G1232" i="13" s="1"/>
  <c r="H1232" i="13"/>
  <c r="G1249" i="13"/>
  <c r="G1250" i="13"/>
  <c r="G1248" i="13"/>
  <c r="H1302" i="13"/>
  <c r="G1305" i="13"/>
  <c r="G1302" i="13" s="1"/>
  <c r="H1377" i="13"/>
  <c r="F1092" i="13"/>
  <c r="H1093" i="13"/>
  <c r="H1097" i="13"/>
  <c r="G1097" i="13"/>
  <c r="E1118" i="13"/>
  <c r="E1117" i="13"/>
  <c r="E1153" i="13"/>
  <c r="E1152" i="13"/>
  <c r="E1154" i="13"/>
  <c r="E1188" i="13"/>
  <c r="E1187" i="13" s="1"/>
  <c r="D1205" i="13"/>
  <c r="D1212" i="13"/>
  <c r="E1214" i="13" s="1"/>
  <c r="D1209" i="13"/>
  <c r="D1206" i="13"/>
  <c r="E1225" i="13"/>
  <c r="E1223" i="13"/>
  <c r="E1224" i="13"/>
  <c r="H1243" i="13"/>
  <c r="F1242" i="13"/>
  <c r="G1360" i="13"/>
  <c r="G1358" i="13"/>
  <c r="G513" i="13"/>
  <c r="G520" i="13"/>
  <c r="G524" i="13"/>
  <c r="G538" i="13"/>
  <c r="E559" i="13"/>
  <c r="E594" i="13"/>
  <c r="E604" i="13"/>
  <c r="G608" i="13"/>
  <c r="G610" i="13"/>
  <c r="E674" i="13"/>
  <c r="G733" i="13"/>
  <c r="G743" i="13"/>
  <c r="G753" i="13"/>
  <c r="G763" i="13"/>
  <c r="F927" i="13"/>
  <c r="H957" i="13"/>
  <c r="H982" i="13"/>
  <c r="F992" i="13"/>
  <c r="E1113" i="13"/>
  <c r="E1112" i="13"/>
  <c r="G1165" i="13"/>
  <c r="G1162" i="13"/>
  <c r="E1200" i="13"/>
  <c r="D1293" i="13"/>
  <c r="E1360" i="13"/>
  <c r="G958" i="13"/>
  <c r="E964" i="13"/>
  <c r="G968" i="13"/>
  <c r="G978" i="13"/>
  <c r="E1009" i="13"/>
  <c r="F1203" i="13"/>
  <c r="D1227" i="13"/>
  <c r="F1295" i="13"/>
  <c r="H1353" i="13"/>
  <c r="F1352" i="13"/>
  <c r="H1352" i="13" s="1"/>
  <c r="E1383" i="13"/>
  <c r="E1386" i="13"/>
  <c r="E1238" i="13"/>
  <c r="G306" i="13" l="1"/>
  <c r="E304" i="13"/>
  <c r="F1413" i="13"/>
  <c r="E303" i="13"/>
  <c r="E249" i="13"/>
  <c r="E429" i="13"/>
  <c r="E431" i="13"/>
  <c r="H1134" i="13"/>
  <c r="H1107" i="13"/>
  <c r="G1215" i="13"/>
  <c r="G956" i="13"/>
  <c r="E248" i="13"/>
  <c r="E428" i="13"/>
  <c r="E42" i="13"/>
  <c r="E257" i="13"/>
  <c r="G1213" i="13"/>
  <c r="G954" i="13"/>
  <c r="G953" i="13"/>
  <c r="G1089" i="13"/>
  <c r="H202" i="13"/>
  <c r="E204" i="13"/>
  <c r="E203" i="13"/>
  <c r="G649" i="13"/>
  <c r="G878" i="13"/>
  <c r="G880" i="13"/>
  <c r="G879" i="13"/>
  <c r="E723" i="13"/>
  <c r="E724" i="13"/>
  <c r="G725" i="13"/>
  <c r="E487" i="13"/>
  <c r="G732" i="13"/>
  <c r="G1108" i="13"/>
  <c r="H352" i="13"/>
  <c r="G1091" i="13"/>
  <c r="E757" i="13"/>
  <c r="G197" i="13"/>
  <c r="H1227" i="13"/>
  <c r="H991" i="13"/>
  <c r="H1187" i="13"/>
  <c r="G305" i="13"/>
  <c r="E1330" i="13"/>
  <c r="E1247" i="13"/>
  <c r="G522" i="13"/>
  <c r="G723" i="13"/>
  <c r="E953" i="13"/>
  <c r="G303" i="13"/>
  <c r="H118" i="13"/>
  <c r="E206" i="13"/>
  <c r="G1002" i="13"/>
  <c r="G651" i="13"/>
  <c r="G98" i="13"/>
  <c r="G97" i="13" s="1"/>
  <c r="E747" i="13"/>
  <c r="E982" i="13"/>
  <c r="E267" i="13"/>
  <c r="E707" i="13"/>
  <c r="G648" i="13"/>
  <c r="H647" i="13"/>
  <c r="G508" i="13"/>
  <c r="H460" i="13"/>
  <c r="G465" i="13"/>
  <c r="G466" i="13"/>
  <c r="H461" i="13"/>
  <c r="E402" i="13"/>
  <c r="E354" i="13"/>
  <c r="E312" i="13"/>
  <c r="G274" i="13"/>
  <c r="E250" i="13"/>
  <c r="H135" i="13"/>
  <c r="E222" i="13"/>
  <c r="E140" i="13"/>
  <c r="E52" i="13"/>
  <c r="H988" i="13"/>
  <c r="E882" i="13"/>
  <c r="G922" i="13"/>
  <c r="E1007" i="13"/>
  <c r="G737" i="13"/>
  <c r="E139" i="13"/>
  <c r="G617" i="13"/>
  <c r="G562" i="13"/>
  <c r="G307" i="13"/>
  <c r="G167" i="13"/>
  <c r="H1387" i="13"/>
  <c r="G1388" i="13"/>
  <c r="G1387" i="13" s="1"/>
  <c r="E1328" i="13"/>
  <c r="G432" i="13"/>
  <c r="E327" i="13"/>
  <c r="E235" i="13"/>
  <c r="E977" i="13"/>
  <c r="E233" i="13"/>
  <c r="G412" i="13"/>
  <c r="E292" i="13"/>
  <c r="G622" i="13"/>
  <c r="E1237" i="13"/>
  <c r="E497" i="13"/>
  <c r="E234" i="13"/>
  <c r="E772" i="13"/>
  <c r="E1403" i="13"/>
  <c r="E1402" i="13" s="1"/>
  <c r="G942" i="13"/>
  <c r="G602" i="13"/>
  <c r="G692" i="13"/>
  <c r="E527" i="13"/>
  <c r="E322" i="13"/>
  <c r="G142" i="13"/>
  <c r="E276" i="13"/>
  <c r="H1136" i="13"/>
  <c r="G212" i="13"/>
  <c r="E680" i="13"/>
  <c r="E172" i="13"/>
  <c r="G357" i="13"/>
  <c r="G1337" i="13"/>
  <c r="H1294" i="13"/>
  <c r="E1298" i="13"/>
  <c r="E517" i="13"/>
  <c r="G276" i="13"/>
  <c r="E472" i="13"/>
  <c r="F1207" i="13"/>
  <c r="G1208" i="13" s="1"/>
  <c r="G517" i="13"/>
  <c r="G1088" i="13"/>
  <c r="E652" i="13"/>
  <c r="G552" i="13"/>
  <c r="G1087" i="13"/>
  <c r="E342" i="13"/>
  <c r="G463" i="13"/>
  <c r="E355" i="13"/>
  <c r="G509" i="13"/>
  <c r="E182" i="13"/>
  <c r="G667" i="13"/>
  <c r="G802" i="13"/>
  <c r="E792" i="13"/>
  <c r="E1160" i="13"/>
  <c r="E356" i="13"/>
  <c r="H12" i="13"/>
  <c r="H1088" i="13"/>
  <c r="E138" i="13"/>
  <c r="F1132" i="13"/>
  <c r="G1133" i="13" s="1"/>
  <c r="G1190" i="13"/>
  <c r="G1150" i="13"/>
  <c r="G742" i="13"/>
  <c r="G512" i="13"/>
  <c r="G1024" i="13"/>
  <c r="E1027" i="13"/>
  <c r="E881" i="13"/>
  <c r="G1228" i="13"/>
  <c r="G1227" i="13" s="1"/>
  <c r="E678" i="13"/>
  <c r="G511" i="13"/>
  <c r="G652" i="13"/>
  <c r="G527" i="13"/>
  <c r="E492" i="13"/>
  <c r="E464" i="13"/>
  <c r="G353" i="13"/>
  <c r="G332" i="13"/>
  <c r="G275" i="13"/>
  <c r="E192" i="13"/>
  <c r="G726" i="13"/>
  <c r="E252" i="13"/>
  <c r="E452" i="13"/>
  <c r="E902" i="13"/>
  <c r="H317" i="13"/>
  <c r="F117" i="13"/>
  <c r="H117" i="13" s="1"/>
  <c r="E305" i="13"/>
  <c r="G1148" i="13"/>
  <c r="H677" i="13"/>
  <c r="E681" i="13"/>
  <c r="E467" i="13"/>
  <c r="E207" i="13"/>
  <c r="G542" i="13"/>
  <c r="E727" i="13"/>
  <c r="G909" i="13"/>
  <c r="G502" i="13"/>
  <c r="E1245" i="13"/>
  <c r="G762" i="13"/>
  <c r="G678" i="13"/>
  <c r="G182" i="13"/>
  <c r="H1032" i="13"/>
  <c r="E533" i="13"/>
  <c r="E957" i="13"/>
  <c r="E872" i="13"/>
  <c r="G679" i="13"/>
  <c r="G1222" i="13"/>
  <c r="E917" i="13"/>
  <c r="G207" i="13"/>
  <c r="G297" i="13"/>
  <c r="G292" i="13"/>
  <c r="E187" i="13"/>
  <c r="E552" i="13"/>
  <c r="E672" i="13"/>
  <c r="E602" i="13"/>
  <c r="E1138" i="13"/>
  <c r="E1137" i="13" s="1"/>
  <c r="E1244" i="13"/>
  <c r="E1032" i="13"/>
  <c r="G891" i="13"/>
  <c r="E177" i="13"/>
  <c r="G422" i="13"/>
  <c r="G282" i="13"/>
  <c r="E662" i="13"/>
  <c r="E147" i="13"/>
  <c r="E962" i="13"/>
  <c r="G612" i="13"/>
  <c r="E592" i="13"/>
  <c r="E417" i="13"/>
  <c r="E362" i="13"/>
  <c r="E1150" i="13"/>
  <c r="E534" i="13"/>
  <c r="E510" i="13"/>
  <c r="H302" i="13"/>
  <c r="G1171" i="13"/>
  <c r="G355" i="13"/>
  <c r="G397" i="13"/>
  <c r="G354" i="13"/>
  <c r="G337" i="13"/>
  <c r="E100" i="13"/>
  <c r="E97" i="13" s="1"/>
  <c r="E13" i="13"/>
  <c r="E12" i="13" s="1"/>
  <c r="H272" i="13"/>
  <c r="E737" i="13"/>
  <c r="E1302" i="13"/>
  <c r="H1212" i="13"/>
  <c r="G682" i="13"/>
  <c r="E912" i="13"/>
  <c r="E597" i="13"/>
  <c r="E1017" i="13"/>
  <c r="E682" i="13"/>
  <c r="G477" i="13"/>
  <c r="E410" i="13"/>
  <c r="G431" i="13"/>
  <c r="E212" i="13"/>
  <c r="G787" i="13"/>
  <c r="E972" i="13"/>
  <c r="G262" i="13"/>
  <c r="G627" i="13"/>
  <c r="E817" i="13"/>
  <c r="G957" i="13"/>
  <c r="E627" i="13"/>
  <c r="E797" i="13"/>
  <c r="E432" i="13"/>
  <c r="G177" i="13"/>
  <c r="E536" i="13"/>
  <c r="E651" i="13"/>
  <c r="E411" i="13"/>
  <c r="E767" i="13"/>
  <c r="E642" i="13"/>
  <c r="G807" i="13"/>
  <c r="G977" i="13"/>
  <c r="E557" i="13"/>
  <c r="E1159" i="13"/>
  <c r="G827" i="13"/>
  <c r="G767" i="13"/>
  <c r="G727" i="13"/>
  <c r="E1037" i="13"/>
  <c r="E832" i="13"/>
  <c r="G592" i="13"/>
  <c r="E567" i="13"/>
  <c r="E282" i="13"/>
  <c r="E227" i="13"/>
  <c r="G1307" i="13"/>
  <c r="E862" i="13"/>
  <c r="G837" i="13"/>
  <c r="E822" i="13"/>
  <c r="G312" i="13"/>
  <c r="G267" i="13"/>
  <c r="G187" i="13"/>
  <c r="H1022" i="13"/>
  <c r="H1023" i="13" s="1"/>
  <c r="E955" i="13"/>
  <c r="H952" i="13"/>
  <c r="G680" i="13"/>
  <c r="E502" i="13"/>
  <c r="E408" i="13"/>
  <c r="G362" i="13"/>
  <c r="E237" i="13"/>
  <c r="G1168" i="13"/>
  <c r="D1132" i="13"/>
  <c r="E1133" i="13" s="1"/>
  <c r="H722" i="13"/>
  <c r="G217" i="13"/>
  <c r="G1032" i="13"/>
  <c r="E332" i="13"/>
  <c r="G482" i="13"/>
  <c r="G251" i="13"/>
  <c r="G237" i="13"/>
  <c r="E142" i="13"/>
  <c r="H72" i="13"/>
  <c r="E73" i="13"/>
  <c r="G15" i="13"/>
  <c r="G13" i="13"/>
  <c r="E742" i="13"/>
  <c r="E422" i="13"/>
  <c r="E1377" i="13"/>
  <c r="G1027" i="13"/>
  <c r="E321" i="13"/>
  <c r="E320" i="13"/>
  <c r="G467" i="13"/>
  <c r="E397" i="13"/>
  <c r="G752" i="13"/>
  <c r="G580" i="13"/>
  <c r="E242" i="13"/>
  <c r="E837" i="13"/>
  <c r="G817" i="13"/>
  <c r="H1167" i="13"/>
  <c r="G967" i="13"/>
  <c r="G1169" i="13"/>
  <c r="G862" i="13"/>
  <c r="G537" i="13"/>
  <c r="G1382" i="13"/>
  <c r="G882" i="13"/>
  <c r="E782" i="13"/>
  <c r="E638" i="13"/>
  <c r="G582" i="13"/>
  <c r="G277" i="13"/>
  <c r="E954" i="13"/>
  <c r="G897" i="13"/>
  <c r="E880" i="13"/>
  <c r="E852" i="13"/>
  <c r="G777" i="13"/>
  <c r="E752" i="13"/>
  <c r="E412" i="13"/>
  <c r="E512" i="13"/>
  <c r="E802" i="13"/>
  <c r="G42" i="13"/>
  <c r="G227" i="13"/>
  <c r="D1087" i="13"/>
  <c r="E1091" i="13" s="1"/>
  <c r="G287" i="13"/>
  <c r="G782" i="13"/>
  <c r="G147" i="13"/>
  <c r="G58" i="13"/>
  <c r="G57" i="13" s="1"/>
  <c r="G587" i="13"/>
  <c r="E319" i="13"/>
  <c r="E1171" i="13"/>
  <c r="G1172" i="13"/>
  <c r="G993" i="13"/>
  <c r="G996" i="13"/>
  <c r="H992" i="13"/>
  <c r="G995" i="13"/>
  <c r="G994" i="13"/>
  <c r="H1372" i="13"/>
  <c r="G1158" i="13"/>
  <c r="H1157" i="13"/>
  <c r="G1159" i="13"/>
  <c r="G1299" i="13"/>
  <c r="H1297" i="13"/>
  <c r="G1298" i="13"/>
  <c r="G792" i="13"/>
  <c r="E1296" i="13"/>
  <c r="G662" i="13"/>
  <c r="E1172" i="13"/>
  <c r="F457" i="13"/>
  <c r="G459" i="13" s="1"/>
  <c r="H458" i="13"/>
  <c r="D1413" i="13"/>
  <c r="H927" i="13"/>
  <c r="G931" i="13"/>
  <c r="G928" i="13"/>
  <c r="H1242" i="13"/>
  <c r="G1245" i="13"/>
  <c r="G1244" i="13"/>
  <c r="H1135" i="13"/>
  <c r="E1307" i="13"/>
  <c r="E931" i="13"/>
  <c r="H719" i="13"/>
  <c r="E547" i="13"/>
  <c r="G892" i="13"/>
  <c r="H532" i="13"/>
  <c r="G533" i="13"/>
  <c r="G535" i="13"/>
  <c r="G534" i="13"/>
  <c r="H349" i="13"/>
  <c r="H157" i="13"/>
  <c r="G161" i="13"/>
  <c r="G158" i="13"/>
  <c r="E562" i="13"/>
  <c r="G822" i="13"/>
  <c r="E657" i="13"/>
  <c r="G929" i="13"/>
  <c r="G832" i="13"/>
  <c r="H720" i="13"/>
  <c r="G52" i="13"/>
  <c r="F1415" i="13"/>
  <c r="H1420" i="13" s="1"/>
  <c r="H10" i="13"/>
  <c r="E580" i="13"/>
  <c r="G222" i="13"/>
  <c r="G192" i="13"/>
  <c r="G428" i="13"/>
  <c r="H427" i="13"/>
  <c r="G429" i="13"/>
  <c r="E1217" i="13"/>
  <c r="G607" i="13"/>
  <c r="D1207" i="13"/>
  <c r="E1209" i="13" s="1"/>
  <c r="D1204" i="13"/>
  <c r="D1202" i="13" s="1"/>
  <c r="H1092" i="13"/>
  <c r="G1092" i="13"/>
  <c r="G1093" i="13"/>
  <c r="E996" i="13"/>
  <c r="H1293" i="13"/>
  <c r="F1292" i="13"/>
  <c r="G797" i="13"/>
  <c r="E692" i="13"/>
  <c r="E1002" i="13"/>
  <c r="E889" i="13"/>
  <c r="E888" i="13"/>
  <c r="E762" i="13"/>
  <c r="H247" i="13"/>
  <c r="G248" i="13"/>
  <c r="G1328" i="13"/>
  <c r="G1330" i="13"/>
  <c r="H1327" i="13"/>
  <c r="E1382" i="13"/>
  <c r="H1295" i="13"/>
  <c r="H1203" i="13"/>
  <c r="F1202" i="13"/>
  <c r="G1203" i="13" s="1"/>
  <c r="D1292" i="13"/>
  <c r="E1294" i="13" s="1"/>
  <c r="G982" i="13"/>
  <c r="G1243" i="13"/>
  <c r="E1213" i="13"/>
  <c r="E1215" i="13"/>
  <c r="G972" i="13"/>
  <c r="G962" i="13"/>
  <c r="G908" i="13"/>
  <c r="H907" i="13"/>
  <c r="G847" i="13"/>
  <c r="E777" i="13"/>
  <c r="E1300" i="13"/>
  <c r="G1025" i="13"/>
  <c r="G930" i="13"/>
  <c r="H877" i="13"/>
  <c r="G812" i="13"/>
  <c r="E787" i="13"/>
  <c r="H637" i="13"/>
  <c r="G637" i="13"/>
  <c r="E607" i="13"/>
  <c r="G581" i="13"/>
  <c r="G579" i="13"/>
  <c r="H577" i="13"/>
  <c r="G327" i="13"/>
  <c r="E162" i="13"/>
  <c r="G152" i="13"/>
  <c r="G1329" i="13"/>
  <c r="H1137" i="13"/>
  <c r="E1093" i="13"/>
  <c r="E1012" i="13"/>
  <c r="G917" i="13"/>
  <c r="E847" i="13"/>
  <c r="E650" i="13"/>
  <c r="E578" i="13"/>
  <c r="G536" i="13"/>
  <c r="G320" i="13"/>
  <c r="E262" i="13"/>
  <c r="F987" i="13"/>
  <c r="G989" i="13" s="1"/>
  <c r="E967" i="13"/>
  <c r="G911" i="13"/>
  <c r="H887" i="13"/>
  <c r="G890" i="13"/>
  <c r="G889" i="13"/>
  <c r="E357" i="13"/>
  <c r="E167" i="13"/>
  <c r="E993" i="13"/>
  <c r="E867" i="13"/>
  <c r="E812" i="13"/>
  <c r="E725" i="13"/>
  <c r="E667" i="13"/>
  <c r="E482" i="13"/>
  <c r="G205" i="13"/>
  <c r="G76" i="13"/>
  <c r="E890" i="13"/>
  <c r="E587" i="13"/>
  <c r="E392" i="13"/>
  <c r="G321" i="13"/>
  <c r="E897" i="13"/>
  <c r="G557" i="13"/>
  <c r="E439" i="13"/>
  <c r="E438" i="13"/>
  <c r="H437" i="13"/>
  <c r="G162" i="13"/>
  <c r="F1414" i="13"/>
  <c r="H1419" i="13" s="1"/>
  <c r="G252" i="13"/>
  <c r="E542" i="13"/>
  <c r="E287" i="13"/>
  <c r="G204" i="13"/>
  <c r="H97" i="13"/>
  <c r="G75" i="13"/>
  <c r="H136" i="13"/>
  <c r="E160" i="13"/>
  <c r="D132" i="13"/>
  <c r="E135" i="13" s="1"/>
  <c r="E337" i="13"/>
  <c r="H8" i="13"/>
  <c r="G356" i="13"/>
  <c r="E441" i="13"/>
  <c r="E277" i="13"/>
  <c r="G172" i="13"/>
  <c r="E75" i="13"/>
  <c r="G411" i="13"/>
  <c r="G409" i="13"/>
  <c r="G408" i="13"/>
  <c r="H407" i="13"/>
  <c r="E911" i="13"/>
  <c r="E910" i="13"/>
  <c r="E909" i="13"/>
  <c r="H350" i="13"/>
  <c r="E1107" i="13"/>
  <c r="E1108" i="13"/>
  <c r="E995" i="13"/>
  <c r="H721" i="13"/>
  <c r="H459" i="13"/>
  <c r="E274" i="13"/>
  <c r="E275" i="13"/>
  <c r="F1416" i="13"/>
  <c r="H11" i="13"/>
  <c r="G138" i="13"/>
  <c r="H137" i="13"/>
  <c r="E1222" i="13"/>
  <c r="H1205" i="13"/>
  <c r="H1147" i="13"/>
  <c r="E1151" i="13"/>
  <c r="E1023" i="13"/>
  <c r="E1025" i="13"/>
  <c r="E1024" i="13"/>
  <c r="G852" i="13"/>
  <c r="E908" i="13"/>
  <c r="G872" i="13"/>
  <c r="H232" i="13"/>
  <c r="G233" i="13"/>
  <c r="G1023" i="13"/>
  <c r="E892" i="13"/>
  <c r="G642" i="13"/>
  <c r="D1416" i="13"/>
  <c r="E928" i="13"/>
  <c r="G206" i="13"/>
  <c r="G342" i="13"/>
  <c r="G319" i="13"/>
  <c r="E477" i="13"/>
  <c r="G417" i="13"/>
  <c r="G322" i="13"/>
  <c r="G203" i="13"/>
  <c r="E581" i="13"/>
  <c r="G139" i="13"/>
  <c r="E1230" i="13"/>
  <c r="E1229" i="13"/>
  <c r="E1228" i="13"/>
  <c r="G1247" i="13"/>
  <c r="E930" i="13"/>
  <c r="H718" i="13"/>
  <c r="F717" i="13"/>
  <c r="G719" i="13" s="1"/>
  <c r="G1012" i="13"/>
  <c r="H990" i="13"/>
  <c r="G657" i="13"/>
  <c r="G547" i="13"/>
  <c r="D457" i="13"/>
  <c r="E460" i="13" s="1"/>
  <c r="H348" i="13"/>
  <c r="F347" i="13"/>
  <c r="G351" i="13" s="1"/>
  <c r="E1232" i="13"/>
  <c r="H1133" i="13"/>
  <c r="E932" i="13"/>
  <c r="E827" i="13"/>
  <c r="G757" i="13"/>
  <c r="G747" i="13"/>
  <c r="D717" i="13"/>
  <c r="E720" i="13" s="1"/>
  <c r="G672" i="13"/>
  <c r="E649" i="13"/>
  <c r="E648" i="13"/>
  <c r="E617" i="13"/>
  <c r="E582" i="13"/>
  <c r="E152" i="13"/>
  <c r="E807" i="13"/>
  <c r="E732" i="13"/>
  <c r="E639" i="13"/>
  <c r="E641" i="13"/>
  <c r="E509" i="13"/>
  <c r="H507" i="13"/>
  <c r="E1168" i="13"/>
  <c r="E1170" i="13"/>
  <c r="D987" i="13"/>
  <c r="E991" i="13" s="1"/>
  <c r="E879" i="13"/>
  <c r="E465" i="13"/>
  <c r="E466" i="13"/>
  <c r="D347" i="13"/>
  <c r="E348" i="13" s="1"/>
  <c r="E158" i="13"/>
  <c r="E508" i="13"/>
  <c r="G1037" i="13"/>
  <c r="E922" i="13"/>
  <c r="E687" i="13"/>
  <c r="G318" i="13"/>
  <c r="E307" i="13"/>
  <c r="G234" i="13"/>
  <c r="E537" i="13"/>
  <c r="H462" i="13"/>
  <c r="G402" i="13"/>
  <c r="G235" i="13"/>
  <c r="E217" i="13"/>
  <c r="E161" i="13"/>
  <c r="G140" i="13"/>
  <c r="D1415" i="13"/>
  <c r="D7" i="13"/>
  <c r="E11" i="13" s="1"/>
  <c r="G73" i="13"/>
  <c r="G250" i="13"/>
  <c r="E297" i="13"/>
  <c r="F132" i="13"/>
  <c r="G136" i="13" s="1"/>
  <c r="H133" i="13"/>
  <c r="G159" i="13"/>
  <c r="H134" i="13"/>
  <c r="E302" i="13" l="1"/>
  <c r="H1418" i="13"/>
  <c r="H1417" i="13"/>
  <c r="E247" i="13"/>
  <c r="E427" i="13"/>
  <c r="E1087" i="13"/>
  <c r="E1327" i="13"/>
  <c r="G952" i="13"/>
  <c r="G1147" i="13"/>
  <c r="E202" i="13"/>
  <c r="G877" i="13"/>
  <c r="E722" i="13"/>
  <c r="G722" i="13"/>
  <c r="F7" i="13"/>
  <c r="G8" i="13" s="1"/>
  <c r="G647" i="13"/>
  <c r="G302" i="13"/>
  <c r="E1242" i="13"/>
  <c r="E1089" i="13"/>
  <c r="H1087" i="13"/>
  <c r="E952" i="13"/>
  <c r="E1157" i="13"/>
  <c r="D1414" i="13"/>
  <c r="D1412" i="13" s="1"/>
  <c r="E1415" i="13" s="1"/>
  <c r="E1147" i="13"/>
  <c r="E1090" i="13"/>
  <c r="E232" i="13"/>
  <c r="G507" i="13"/>
  <c r="G462" i="13"/>
  <c r="E352" i="13"/>
  <c r="G272" i="13"/>
  <c r="E136" i="13"/>
  <c r="E137" i="13"/>
  <c r="E677" i="13"/>
  <c r="E877" i="13"/>
  <c r="G887" i="13"/>
  <c r="G677" i="13"/>
  <c r="G1210" i="13"/>
  <c r="E532" i="13"/>
  <c r="E507" i="13"/>
  <c r="E1297" i="13"/>
  <c r="E637" i="13"/>
  <c r="G427" i="13"/>
  <c r="E1088" i="13"/>
  <c r="G12" i="13"/>
  <c r="G118" i="13"/>
  <c r="G117" i="13" s="1"/>
  <c r="E927" i="13"/>
  <c r="G1022" i="13"/>
  <c r="G350" i="13"/>
  <c r="E317" i="13"/>
  <c r="G1167" i="13"/>
  <c r="G134" i="13"/>
  <c r="G133" i="13"/>
  <c r="E887" i="13"/>
  <c r="E992" i="13"/>
  <c r="E350" i="13"/>
  <c r="E988" i="13"/>
  <c r="G348" i="13"/>
  <c r="E989" i="13"/>
  <c r="G202" i="13"/>
  <c r="E272" i="13"/>
  <c r="G352" i="13"/>
  <c r="E351" i="13"/>
  <c r="G577" i="13"/>
  <c r="G1297" i="13"/>
  <c r="E407" i="13"/>
  <c r="E157" i="13"/>
  <c r="E462" i="13"/>
  <c r="E647" i="13"/>
  <c r="E72" i="13"/>
  <c r="G247" i="13"/>
  <c r="E349" i="13"/>
  <c r="E1134" i="13"/>
  <c r="G1207" i="13"/>
  <c r="E461" i="13"/>
  <c r="G72" i="13"/>
  <c r="E1135" i="13"/>
  <c r="G407" i="13"/>
  <c r="E1136" i="13"/>
  <c r="E458" i="13"/>
  <c r="G990" i="13"/>
  <c r="E459" i="13"/>
  <c r="G1157" i="13"/>
  <c r="E1203" i="13"/>
  <c r="E1205" i="13"/>
  <c r="E1206" i="13"/>
  <c r="E1167" i="13"/>
  <c r="H1416" i="13"/>
  <c r="H1292" i="13"/>
  <c r="G1294" i="13"/>
  <c r="H457" i="13"/>
  <c r="G460" i="13"/>
  <c r="G461" i="13"/>
  <c r="E10" i="13"/>
  <c r="G317" i="13"/>
  <c r="H1132" i="13"/>
  <c r="G1134" i="13"/>
  <c r="G1136" i="13"/>
  <c r="G1135" i="13"/>
  <c r="H347" i="13"/>
  <c r="E1227" i="13"/>
  <c r="E990" i="13"/>
  <c r="G232" i="13"/>
  <c r="E907" i="13"/>
  <c r="E1022" i="13"/>
  <c r="G137" i="13"/>
  <c r="E721" i="13"/>
  <c r="E133" i="13"/>
  <c r="G907" i="13"/>
  <c r="E1212" i="13"/>
  <c r="E1293" i="13"/>
  <c r="G1295" i="13"/>
  <c r="G1293" i="13"/>
  <c r="E1210" i="13"/>
  <c r="E1211" i="13"/>
  <c r="E1208" i="13"/>
  <c r="E134" i="13"/>
  <c r="E719" i="13"/>
  <c r="G927" i="13"/>
  <c r="E8" i="13"/>
  <c r="G458" i="13"/>
  <c r="E1295" i="13"/>
  <c r="H717" i="13"/>
  <c r="G721" i="13"/>
  <c r="H1415" i="13"/>
  <c r="H987" i="13"/>
  <c r="G988" i="13"/>
  <c r="G991" i="13"/>
  <c r="H132" i="13"/>
  <c r="G135" i="13"/>
  <c r="E718" i="13"/>
  <c r="G718" i="13"/>
  <c r="H1413" i="13"/>
  <c r="F1412" i="13"/>
  <c r="E577" i="13"/>
  <c r="G1242" i="13"/>
  <c r="H1202" i="13"/>
  <c r="G1205" i="13"/>
  <c r="G1202" i="13" s="1"/>
  <c r="G1327" i="13"/>
  <c r="G720" i="13"/>
  <c r="G157" i="13"/>
  <c r="G349" i="13"/>
  <c r="G532" i="13"/>
  <c r="G992" i="13"/>
  <c r="H1207" i="13"/>
  <c r="G10" i="13" l="1"/>
  <c r="G11" i="13"/>
  <c r="E987" i="13"/>
  <c r="H7" i="13"/>
  <c r="H1414" i="13"/>
  <c r="E347" i="13"/>
  <c r="E132" i="13"/>
  <c r="G132" i="13"/>
  <c r="G347" i="13"/>
  <c r="E717" i="13"/>
  <c r="E1132" i="13"/>
  <c r="E1207" i="13"/>
  <c r="E457" i="13"/>
  <c r="G1132" i="13"/>
  <c r="H1412" i="13"/>
  <c r="G1415" i="13"/>
  <c r="E1292" i="13"/>
  <c r="E1413" i="13"/>
  <c r="G1414" i="13"/>
  <c r="G1413" i="13"/>
  <c r="G457" i="13"/>
  <c r="E1416" i="13"/>
  <c r="G1416" i="13"/>
  <c r="E1414" i="13"/>
  <c r="E1202" i="13"/>
  <c r="G717" i="13"/>
  <c r="G987" i="13"/>
  <c r="E7" i="13"/>
  <c r="G1292" i="13"/>
  <c r="G7" i="13" l="1"/>
  <c r="G1412" i="13"/>
  <c r="E1412" i="13"/>
</calcChain>
</file>

<file path=xl/sharedStrings.xml><?xml version="1.0" encoding="utf-8"?>
<sst xmlns="http://schemas.openxmlformats.org/spreadsheetml/2006/main" count="2953" uniqueCount="644">
  <si>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</si>
  <si>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</si>
  <si>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</si>
  <si>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</si>
  <si>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</si>
  <si>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</si>
  <si>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</si>
  <si>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</si>
  <si>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</si>
  <si>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</si>
  <si>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</si>
  <si>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</si>
  <si>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</si>
  <si>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</si>
  <si>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</si>
  <si>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</si>
  <si>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</si>
  <si>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</si>
  <si>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</si>
  <si>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</si>
  <si>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</si>
  <si>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</si>
  <si>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</si>
  <si>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</si>
  <si>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1.1.</t>
  </si>
  <si>
    <t>1.1.1.</t>
  </si>
  <si>
    <t>Основное мероприятие «Мероприятия по профилактике правонарушений и преступлений»</t>
  </si>
  <si>
    <t>1.1.2.</t>
  </si>
  <si>
    <t>1.1.2.1.</t>
  </si>
  <si>
    <t>1.1.2.2.</t>
  </si>
  <si>
    <t>Мероприятие «Проведение мероприятий: безопасное колесо, зеленый огонек»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</si>
  <si>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</si>
  <si>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1.1.3.</t>
  </si>
  <si>
    <t>1.1.4.</t>
  </si>
  <si>
    <t>1.1.5.</t>
  </si>
  <si>
    <t>1.2.</t>
  </si>
  <si>
    <t>1.2.1.</t>
  </si>
  <si>
    <t>Основное мероприятие  «Мероприятия  по антинаркотической пропаганде и антинаркотическому просвещению»</t>
  </si>
  <si>
    <t>1.3.</t>
  </si>
  <si>
    <t>1.3.1.</t>
  </si>
  <si>
    <t>1.3.2.</t>
  </si>
  <si>
    <t>1.3.3.</t>
  </si>
  <si>
    <t>1.4.1.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</si>
  <si>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</si>
  <si>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1.4.2.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</si>
  <si>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</si>
  <si>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2.1.</t>
  </si>
  <si>
    <t>-</t>
  </si>
  <si>
    <t>2.2.</t>
  </si>
  <si>
    <t>Подпрограмма 2 «Развитие общего образования»</t>
  </si>
  <si>
    <t>2.3.</t>
  </si>
  <si>
    <t>2.4.</t>
  </si>
  <si>
    <t>2.5.</t>
  </si>
  <si>
    <t>2.6.</t>
  </si>
  <si>
    <t>2.7.</t>
  </si>
  <si>
    <t>2.8.</t>
  </si>
  <si>
    <t>Подпрограмма 8 «Обеспечение реализации муниципальной программы»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</si>
  <si>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</si>
  <si>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</si>
  <si>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</si>
  <si>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</si>
  <si>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</si>
  <si>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</si>
  <si>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</si>
  <si>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</si>
  <si>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</si>
  <si>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</si>
  <si>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</si>
  <si>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</si>
  <si>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</si>
  <si>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</t>
  </si>
  <si>
    <t>3.2.1.</t>
  </si>
  <si>
    <t>3.2.2.</t>
  </si>
  <si>
    <t>3.3.</t>
  </si>
  <si>
    <t>3.3.1.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</si>
  <si>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</si>
  <si>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</si>
  <si>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>4.1.</t>
  </si>
  <si>
    <t>4.1.1.</t>
  </si>
  <si>
    <t>4.1.2.</t>
  </si>
  <si>
    <t>4.1.3.</t>
  </si>
  <si>
    <t>4.1.4.</t>
  </si>
  <si>
    <t>4.1.5.</t>
  </si>
  <si>
    <t>Основное мероприятие «Обеспечение актуализации и сохранности библиотечных фондов, комплектование библиотек»</t>
  </si>
  <si>
    <t>4.2.</t>
  </si>
  <si>
    <t>4.2.1.</t>
  </si>
  <si>
    <t>4.3.</t>
  </si>
  <si>
    <t>4.3.1.</t>
  </si>
  <si>
    <t>4.3.2.</t>
  </si>
  <si>
    <t>4.4.</t>
  </si>
  <si>
    <t>4.4.1.</t>
  </si>
  <si>
    <t>4.4.2.</t>
  </si>
  <si>
    <t>4.4.3.</t>
  </si>
  <si>
    <t>4.4.4.</t>
  </si>
  <si>
    <t>4.4.5.</t>
  </si>
  <si>
    <t>4.6.</t>
  </si>
  <si>
    <t>4.6.1.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</si>
  <si>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</si>
  <si>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</si>
  <si>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</si>
  <si>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</si>
  <si>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</si>
  <si>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</si>
  <si>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</si>
  <si>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</si>
  <si>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</si>
  <si>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</si>
  <si>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</si>
  <si>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</si>
  <si>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</si>
  <si>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</si>
  <si>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</si>
  <si>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</si>
  <si>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</si>
  <si>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</si>
  <si>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</si>
  <si>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</si>
  <si>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</si>
  <si>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</si>
  <si>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</si>
  <si>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</si>
  <si>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</si>
  <si>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</si>
  <si>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</si>
  <si>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</si>
  <si>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</si>
  <si>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</si>
  <si>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</si>
  <si>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5.1.25.</t>
  </si>
  <si>
    <t>5.1.26.</t>
  </si>
  <si>
    <t>5.1.27.</t>
  </si>
  <si>
    <t>5.1.28.</t>
  </si>
  <si>
    <t>5.2.</t>
  </si>
  <si>
    <t>5.2.1.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</si>
  <si>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</si>
  <si>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</si>
  <si>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</si>
  <si>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</si>
  <si>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</si>
  <si>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</si>
  <si>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</si>
  <si>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</si>
  <si>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5.5.</t>
  </si>
  <si>
    <t>5.5.1.</t>
  </si>
  <si>
    <t>5.5.2.</t>
  </si>
  <si>
    <t>5.5.3.</t>
  </si>
  <si>
    <t>5.6.</t>
  </si>
  <si>
    <t>5.6.1.</t>
  </si>
  <si>
    <t>5.6.2.</t>
  </si>
  <si>
    <t>5.6.3.</t>
  </si>
  <si>
    <t>5.6.4.</t>
  </si>
  <si>
    <t>5.6.5.</t>
  </si>
  <si>
    <t>6.</t>
  </si>
  <si>
    <t>лет</t>
  </si>
  <si>
    <t>6.1.</t>
  </si>
  <si>
    <t>6.1.1.</t>
  </si>
  <si>
    <t>6.1.2.</t>
  </si>
  <si>
    <t>6.1.3.</t>
  </si>
  <si>
    <t>6.1.4.</t>
  </si>
  <si>
    <t>6.2.</t>
  </si>
  <si>
    <t>6.3.</t>
  </si>
  <si>
    <t>6.3.1.</t>
  </si>
  <si>
    <t>Уровень достижения показателей муниципальной программы и ее подпрограмм</t>
  </si>
  <si>
    <t>7.</t>
  </si>
  <si>
    <t>7.1.</t>
  </si>
  <si>
    <t>Доля территории муниципального образования, охваченной качественным теле- и радиовещанием, от общей площади территории</t>
  </si>
  <si>
    <t>7.1.1.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</si>
  <si>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</si>
  <si>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7.2.</t>
  </si>
  <si>
    <t>7.2.1.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</si>
  <si>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</si>
  <si>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7.2.2.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</si>
  <si>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</si>
  <si>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7.3.</t>
  </si>
  <si>
    <t>7.3.1.</t>
  </si>
  <si>
    <t>Основное мероприятие «Мероприятия, направленные на повышение уровня профессионального мастерства»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</si>
  <si>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</si>
  <si>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</si>
  <si>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</si>
  <si>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</si>
  <si>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8.1.</t>
  </si>
  <si>
    <t>8.1.1.</t>
  </si>
  <si>
    <t>8.1.2.</t>
  </si>
  <si>
    <t>8.2.</t>
  </si>
  <si>
    <t>8.2.1.</t>
  </si>
  <si>
    <t>8.2.2.</t>
  </si>
  <si>
    <t>8.3.</t>
  </si>
  <si>
    <t>8.3.1.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</si>
  <si>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</si>
  <si>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</si>
  <si>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</si>
  <si>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</si>
  <si>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</si>
  <si>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</si>
  <si>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9.1.</t>
  </si>
  <si>
    <t>Доля выполненных проектов планировки территорий в общем необходимом количестве</t>
  </si>
  <si>
    <t>9.1.1.</t>
  </si>
  <si>
    <t>9.2.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</si>
  <si>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</si>
  <si>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9.2.1.</t>
  </si>
  <si>
    <t>9.3.</t>
  </si>
  <si>
    <t>Подпрограмма 3 «Переселение граждан из аварийного жилищного фонда»</t>
  </si>
  <si>
    <t>9.3.1.</t>
  </si>
  <si>
    <t>Основное мероприятие «Мероприятия»</t>
  </si>
  <si>
    <t>9.4.</t>
  </si>
  <si>
    <t>Основное мероприятие «Мероприятия по энергосбережению и повышению энергетической эффективности в бюджетной сфере»</t>
  </si>
  <si>
    <t>Основное мероприятие «Профессиональная подготовка, переподготовка и повышение квалификации»</t>
  </si>
  <si>
    <t>9.5.</t>
  </si>
  <si>
    <t>9.5.1.</t>
  </si>
  <si>
    <t>Основное мероприятие «Мероприятия по благоустройству городского округа»</t>
  </si>
  <si>
    <t>9.5.2.</t>
  </si>
  <si>
    <t>Основное мероприятие «Обеспечение функций органов местного самоуправления»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</si>
  <si>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</si>
  <si>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</si>
  <si>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</si>
  <si>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</si>
  <si>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</t>
  </si>
  <si>
    <t>10.3.1.</t>
  </si>
  <si>
    <t>11.</t>
  </si>
  <si>
    <t>11.1.</t>
  </si>
  <si>
    <t>Основное мероприятие «Развитие и модернизация информационно-коммуникационной инфраструктуры связи»</t>
  </si>
  <si>
    <t>Основное мероприятие «Обеспечение информационной безопасности»</t>
  </si>
  <si>
    <t>11.2.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</si>
  <si>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</si>
  <si>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</si>
  <si>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тыс. руб.</t>
  </si>
  <si>
    <t>Достижение  предусмотренных Программой, подпрограммами значений целевых показателей (индикаторов) в установленные сроки</t>
  </si>
  <si>
    <t>12.1.</t>
  </si>
  <si>
    <t>12.1.1.</t>
  </si>
  <si>
    <t>12.1.2.</t>
  </si>
  <si>
    <t>12.1.3.</t>
  </si>
  <si>
    <t>12.1.4.</t>
  </si>
  <si>
    <t>12.2.</t>
  </si>
  <si>
    <t>тыс.руб</t>
  </si>
  <si>
    <t>12.2.1.</t>
  </si>
  <si>
    <t>12.3.</t>
  </si>
  <si>
    <t>12.3.1.</t>
  </si>
  <si>
    <t>12.3.2.</t>
  </si>
  <si>
    <t>13.</t>
  </si>
  <si>
    <t>13.1.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</si>
  <si>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</si>
  <si>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</si>
  <si>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</si>
  <si>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</si>
  <si>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</si>
  <si>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</si>
  <si>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</si>
  <si>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</si>
  <si>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</si>
  <si>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</si>
  <si>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</si>
  <si>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Основное мероприятие  «Мероприятия по обеспечению безопасности дорожного движения»</t>
  </si>
  <si>
    <t>1.2.2.</t>
  </si>
  <si>
    <t xml:space="preserve">Основное мероприятие «Мероприятия, направленные на мотивацию к здоровому образу жизни» 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</si>
  <si>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</si>
  <si>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</si>
  <si>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 xml:space="preserve">1.4. </t>
  </si>
  <si>
    <t>всего, в том числе:</t>
  </si>
  <si>
    <t>5.6.6.</t>
  </si>
  <si>
    <t>Основное мероприятие  «Проектные работы по планировке территории округа»</t>
  </si>
  <si>
    <t>Основное мероприятие  «Капитальный ремонт многоквартирных домов»</t>
  </si>
  <si>
    <t>Основное мероприятие  «Мониторинг окружающей среды»</t>
  </si>
  <si>
    <t xml:space="preserve">Всего, в том числе: </t>
  </si>
  <si>
    <t xml:space="preserve">Иные источники
</t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</si>
  <si>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</si>
  <si>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5.</t>
  </si>
  <si>
    <t>10.1.</t>
  </si>
  <si>
    <t>10.2.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</si>
  <si>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</si>
  <si>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</si>
  <si>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</si>
  <si>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</si>
  <si>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</si>
  <si>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</si>
  <si>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</si>
  <si>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</si>
  <si>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</si>
  <si>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</si>
  <si>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2.3.1.</t>
  </si>
  <si>
    <t>2.3.2.</t>
  </si>
  <si>
    <t>2.3.3.</t>
  </si>
  <si>
    <t>2.3.4.</t>
  </si>
  <si>
    <t>2.4.1.</t>
  </si>
  <si>
    <t>2.4.2.</t>
  </si>
  <si>
    <t>2.5.1.</t>
  </si>
  <si>
    <t>2.5.2.</t>
  </si>
  <si>
    <t>2.5.3.</t>
  </si>
  <si>
    <t>2.6.1.</t>
  </si>
  <si>
    <t>2.6.2.</t>
  </si>
  <si>
    <t>2.6.3.</t>
  </si>
  <si>
    <t>2.6.4.</t>
  </si>
  <si>
    <t>2.7.1.</t>
  </si>
  <si>
    <t>2.8.1.</t>
  </si>
  <si>
    <t>2.8.2.</t>
  </si>
  <si>
    <t>2.8.3.</t>
  </si>
  <si>
    <t>2.8.4.</t>
  </si>
  <si>
    <t>2.8.5.</t>
  </si>
  <si>
    <t>Доля молодежи, охваченной мероприятиями по пропаганде здорового образа жизни и профилактике негативных явлений</t>
  </si>
  <si>
    <t>12.2.2.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</si>
  <si>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</si>
  <si>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1.4.3.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</si>
  <si>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</si>
  <si>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</si>
  <si>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10.1.1.</t>
  </si>
  <si>
    <t>Основное мероприятие «Мероприятия по событийному туризму»</t>
  </si>
  <si>
    <t>Соотношение  средней заработной платы социальных работников и средней заработной платы в Белгородской области</t>
  </si>
  <si>
    <t>Доля газетных площадей с информацией о деятельности органов местного самоуправления, в общем объеме тиража</t>
  </si>
  <si>
    <t>Количество посадочных мест в предприятиях общественного питания</t>
  </si>
  <si>
    <t>кол-во семей</t>
  </si>
  <si>
    <t>4.3.3.</t>
  </si>
  <si>
    <t>4.3.5.</t>
  </si>
  <si>
    <t>4.4.6.</t>
  </si>
  <si>
    <t>4.4.7.</t>
  </si>
  <si>
    <t>4.1.7.</t>
  </si>
  <si>
    <t> прогрессирующий </t>
  </si>
  <si>
    <t>Обеспечение уровня достижения показателей конечных результатов Программы</t>
  </si>
  <si>
    <t>12.2.3.</t>
  </si>
  <si>
    <t>1.5.</t>
  </si>
  <si>
    <t>1.5.1.</t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</si>
  <si>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</si>
  <si>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</si>
  <si>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</si>
  <si>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t>Основное мероприятие «Обеспечение реализации прав граждан на получение общедоступного и бесплатного образования в рамках государственного стандарта общего образования»</t>
  </si>
  <si>
    <t>Основное мероприятие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</si>
  <si>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</si>
  <si>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созданию условий для сохранения и укрепления здоровья детей и подростков, а также формирования у них культуры питания</t>
    </r>
    <r>
      <rPr>
        <sz val="12"/>
        <rFont val="Calibri"/>
        <family val="2"/>
        <charset val="204"/>
      </rPr>
      <t>»</t>
    </r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</si>
  <si>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Возмещение части затрат в связи с предоставлением учителям общеобразовательных организаций ипотечного кредита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</si>
  <si>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Выплата ежемесячного денежного вознаграждения за классное руководство</t>
    </r>
    <r>
      <rPr>
        <sz val="12"/>
        <rFont val="Calibri"/>
        <family val="2"/>
        <charset val="204"/>
      </rPr>
      <t>»</t>
    </r>
  </si>
  <si>
    <r>
      <t>Подпрограмма 4 «Здоровое поколение</t>
    </r>
    <r>
      <rPr>
        <b/>
        <sz val="12"/>
        <rFont val="Calibri"/>
        <family val="2"/>
        <charset val="204"/>
      </rPr>
      <t>»</t>
    </r>
  </si>
  <si>
    <t>Основное мероприятие «Мероприятия по выявлению, развитию и поддержке одаренных детей»</t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</si>
  <si>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дополнительного образования детей, поддержка талантливых и одаренных детей»</t>
    </r>
  </si>
  <si>
    <r>
      <t>Основное мероприятие «Мероприятия</t>
    </r>
    <r>
      <rPr>
        <sz val="12"/>
        <rFont val="Calibri"/>
        <family val="2"/>
        <charset val="204"/>
      </rPr>
      <t>»</t>
    </r>
  </si>
  <si>
    <t>Подпрограмма 5 «Методическая поддержка педагогических работников образовательных организаций»</t>
  </si>
  <si>
    <t>Подпрограмма 6 «Обеспечение безопасного, качественного отдыха и оздоровления детей в летний период»</t>
  </si>
  <si>
    <t>Основное мероприятие «Мероприятия по проведению оздоровительной кампании детей  в  лагерях с дневным пребыванием и лагерях труда и отдыха»</t>
  </si>
  <si>
    <t>Основное мероприятие  «Мероприятия по проведению  оздоровительной кампании детей на базе загородных оздоровительных организаций стационарного типа»</t>
  </si>
  <si>
    <t>Основное мероприятие «Меры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типа)»</t>
  </si>
  <si>
    <t>2.6.5.</t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</si>
  <si>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</si>
  <si>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2.7.2.</t>
  </si>
  <si>
    <t>2.2.8.</t>
  </si>
  <si>
    <t>10.4.</t>
  </si>
  <si>
    <t>14.</t>
  </si>
  <si>
    <t>14.1.</t>
  </si>
  <si>
    <t>14.2.</t>
  </si>
  <si>
    <t>Всего ресурсное обеспечение по муниципальным программам Губкинского городского округа</t>
  </si>
  <si>
    <t>Подпрограмма 3 «Губкинская школа здоровья»</t>
  </si>
  <si>
    <t>Наименование программы, подпрограммы, основного мероприятия</t>
  </si>
  <si>
    <t>Подпрограмма 1 «Развитие материально-технической базы муниципальных печатных и электронных СМИ»</t>
  </si>
  <si>
    <t>1.1.2.3.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</si>
  <si>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 xml:space="preserve">Мероприятия по обеспечению антитеррористической защищенности и безопасности муниципальных учреждений и мест с массовым пребыванием граждан»
</t>
    </r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</si>
  <si>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</si>
  <si>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</si>
  <si>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</si>
  <si>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</si>
  <si>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</si>
  <si>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</si>
  <si>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12.3.3.</t>
  </si>
  <si>
    <t>Основное мероприятие «Организация бухгалтерского обслуживания учреждений»</t>
  </si>
  <si>
    <t>Доля благоустроенных общественных территорий от общего количества общественных территорий</t>
  </si>
  <si>
    <t>Мероприятие «Модернизация нерегулируемых пешеходных переходов»</t>
  </si>
  <si>
    <t>Увеличение числа посещений учреждений отрасли культуры</t>
  </si>
  <si>
    <t>2.3.5.</t>
  </si>
  <si>
    <t>Основное мероприятие  «Обеспечение деятельности (оказание услуг) подведомственных организаций, в том числе на  предоставление муниципальным бюджетным и автономным организациям субсидий»</t>
  </si>
  <si>
    <t>Основное мероприятие «Организация материально-технического снабжения подведомственных учреждений (организаций)»</t>
  </si>
  <si>
    <t>Доля молодежи в возрасте от 14 до 30 лет, участвующей в добровольческой деятельности, от общего числа молодежи Губкинского городского округа в возрасте от 14 до 30 лет</t>
  </si>
  <si>
    <t>3.4.</t>
  </si>
  <si>
    <t>3.4.1.</t>
  </si>
  <si>
    <t>3.4.2.</t>
  </si>
  <si>
    <t>3.4.3.</t>
  </si>
  <si>
    <t>Подпрограмма 4 «Развитие добровольческого (волонтерского) движения»</t>
  </si>
  <si>
    <t>Основное мероприятие «Реконструкция и капитальный ремонт учреждений культуры»</t>
  </si>
  <si>
    <t>4.3.7.</t>
  </si>
  <si>
    <t>4.5.</t>
  </si>
  <si>
    <t>4.5.1.</t>
  </si>
  <si>
    <t>4.6.2.</t>
  </si>
  <si>
    <t>4.6.3.</t>
  </si>
  <si>
    <t>4.6.4.</t>
  </si>
  <si>
    <t>10.2.1.</t>
  </si>
  <si>
    <t>Социальный риск (число погибших в ДТП), на 100 тысяч населения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</si>
  <si>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  </r>
  </si>
  <si>
    <t>Подпрограмма 4 «Обеспечение реализации муниципальной программы»</t>
  </si>
  <si>
    <t>Подпрограмма 3 «Обеспечение реализации муниципальной программы»</t>
  </si>
  <si>
    <t>3.1.9.</t>
  </si>
  <si>
    <t>4.2.2.</t>
  </si>
  <si>
    <t>1.5.2.</t>
  </si>
  <si>
    <t>4.2.3.</t>
  </si>
  <si>
    <t>4.3.6.</t>
  </si>
  <si>
    <t>Основное мероприятие «Капитальный ремонт объектов  местного значения»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</si>
  <si>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Организация бесплатного горячего питания обучающихся, получающих начальное общее образование в муниципальных образовательных организациях</t>
    </r>
    <r>
      <rPr>
        <sz val="12"/>
        <rFont val="Calibri"/>
        <family val="2"/>
        <charset val="204"/>
      </rPr>
      <t>»</t>
    </r>
  </si>
  <si>
    <t>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</si>
  <si>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>Муниципальная программа «Формирование современной городской среды на территории Губкинского городского округа Белгородской области на 2018-2024 годы»</t>
  </si>
  <si>
    <t xml:space="preserve">Увеличение показателя мероприятий по цифровизации городского хозяйства Губкинского городского округа Белгородской области (архитектурная и художественная подсветка общественных зданий; инвентаризация общественных территорий с использованием цифровых приложений; организация постоянного видеонаблюдения общественных территорий) </t>
  </si>
  <si>
    <t>Муниципальная программа «Обеспечение доступным и комфортным жильем и коммунальными услугами жителей Губкинского городского округа Белгородской области»</t>
  </si>
  <si>
    <t>Подпрограмма 1 «Подготовка проектов планировки территорий Губкинского городского округа Белгородской области»</t>
  </si>
  <si>
    <t>Подпрограмма 5 «Улучшение среды обитания населения Губкинского городского округа Белгородской области»</t>
  </si>
  <si>
    <t xml:space="preserve"> 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</si>
  <si>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>Подпрограмма 2 «Капитальный ремонт многоквартирных домов Губкинского городского округа Белгородской области»</t>
  </si>
  <si>
    <t>Подпрограмма 4. «Мероприятия по гражданской обороне и чрезвычайным ситуациям  на территории Губкинского городского округа Белгородской области»</t>
  </si>
  <si>
    <t xml:space="preserve"> Муниципальная программа «Обеспечение безопасности жизнедеятельности населения Губкинского городского округа Белгородской области»</t>
  </si>
  <si>
    <t>Муниципальная программа «Обеспечение безопасности жизнедеятельности населения  Губкинского городского округа Белгородской области»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</si>
  <si>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Белгородской области»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</si>
  <si>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 Белгородской области»</t>
  </si>
  <si>
    <t>Подпрограмма 5 «Противодействие терроризму и экстремизму на территории Губкинского городского округа Белгородской области»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</si>
  <si>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 Белгородской области»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</si>
  <si>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</si>
  <si>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Муниципальная программа «Развитие информационного общества в Губкинском городском округе Белгородской области»</t>
  </si>
  <si>
    <t>Основное мероприятие «Модернизация и развитие программного и технического комплекса корпоративной сети органов местного самоуправления Губкинского городского округа Белгородской области»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</si>
  <si>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 Белгородской области»</t>
    </r>
  </si>
  <si>
    <t>11.3.</t>
  </si>
  <si>
    <t>11.4.</t>
  </si>
  <si>
    <t>Муниципальная программа «Развитие имущественно-земельных отношений в Губкинском городском округе Белгородской области»</t>
  </si>
  <si>
    <t>Количество граждан, получивших субсидию на возмещение части затрат на уплату процентов за пользование жилищным (ипотечным) кредитом(займом), полученным в кредитных или иных организациях</t>
  </si>
  <si>
    <t>Подпрограмма 3. «Кадровая политика в сфере развития информационного пространства Губкинского городского округа Белгородской области»</t>
  </si>
  <si>
    <t>Муниципальная программа «Обеспечение населения Губкинского городского округа Белгородской области  информацией о деятельности органов местного самоуправления в печатных и электронных  средствах массовой информации»</t>
  </si>
  <si>
    <t>Неналоговые доходы  от сдачи в аренду муниципального имущества, зачисляемые в бюджет Губкинского городского округа Белгородской области</t>
  </si>
  <si>
    <t>Неналоговые доходы  от приватизации  муниципального имущества, зачисляемые в бюджет Губкинского городского округа Белгородской области</t>
  </si>
  <si>
    <t>Неналоговые доходы от сдачи в аренду земельных участков, зачисляемые в бюджет Губкинского городского округа Белгородской области</t>
  </si>
  <si>
    <t>Неналоговые доходы от продажи земельных участков, зачисляемые в бюджет Губкинского городского округа Белгородской области</t>
  </si>
  <si>
    <t>Подпрограмма 2 «Развитие земельных отношений в Губкинском городском округе Белгородской области»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</si>
  <si>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 Белгородской области</t>
  </si>
  <si>
    <t xml:space="preserve">Муниципальная программа «Развитие физической культуры и спорта в  Губкинском городском округе Белгородской области» </t>
  </si>
  <si>
    <t>Основное мероприятие «Предоставление права  льготного проезда студентам очной формы обучения, студентам с ограниченными возможностями здоровья и инвалидностью очно-заочной формы обучения, осваивающим образовательные программы среднего профессионального образования или программы профессионального обучения, программы бакалавриата или специалитета, магистратуры и аспирантуры»</t>
  </si>
  <si>
    <t>Основное мероприятие «Организация транспортного обслуживания населения»</t>
  </si>
  <si>
    <t>Основное мероприятие «Создание и организация деятельности территориальной комиссии по делам несовершеннолетних и защите их прав»</t>
  </si>
  <si>
    <t>Основное мероприятие «Обеспечение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субсидий»</t>
  </si>
  <si>
    <t>Основное мероприятие «Укрепление материально-технической базы  учреждений (организаций), в том числе реализация мероприятий за счет субсидий на иные цели предоставляемых муниципальным бюджетным и автономным учреждениям»</t>
  </si>
  <si>
    <t>Муниципальная программа «Развитие физической культуры и спорта в Губкинском городском округе Белгородской области»</t>
  </si>
  <si>
    <t>Подпрограмма 1 «Развитие физической культуры и массового спорта в Губкинском городском округе Белгородской области»</t>
  </si>
  <si>
    <t>Муниципальная программа «Обеспечение населения Губкинского городского округа  Белгородской области информацией о деятельности органов местного самоуправления в печатных и электронных средствах массовой информации»</t>
  </si>
  <si>
    <t>Потребление топливно-энергетических ресурсов муниципальными учреждениями</t>
  </si>
  <si>
    <t>15.</t>
  </si>
  <si>
    <t>Муниципальная программа «Укрепление общественного здоровья в Губкинском городском округе Белгородской области на 2021-2024 годы»</t>
  </si>
  <si>
    <t xml:space="preserve">Розничная продажа алкогольной продукции на душу населения </t>
  </si>
  <si>
    <t>литр</t>
  </si>
  <si>
    <t xml:space="preserve">Розничная продажа сигарет и папирос на душу населения  </t>
  </si>
  <si>
    <t>тыс.штук</t>
  </si>
  <si>
    <t xml:space="preserve">Охват взрослого населения городского округа профилактическими осмотрами от числа подлежащих осмотрам </t>
  </si>
  <si>
    <t>15.1.</t>
  </si>
  <si>
    <t>Основное мероприятие «Подготовка и тиражирование полиграфических материалов по пропаганде сокращения потребления алкоголя и табака, по формированию здорового образа жизни и здоровому питанию»</t>
  </si>
  <si>
    <t>в том числе                                                                                      по федеральному проекту «Дорожная сеть»</t>
  </si>
  <si>
    <t>Основное мероприятие «Организация бухгалтерского обслуживания учреждений (организаций)»</t>
  </si>
  <si>
    <t>Основное мероприятие «Предоставление мер социальной поддержки педагогическим работникам муниципальных образовательных организаций, проживающих и работающих в сельских населенных пунктах, рабочих поселках (поселках городского типа) на территории Белгородской области»</t>
  </si>
  <si>
    <t xml:space="preserve">  чел.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</si>
  <si>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категории</t>
  </si>
  <si>
    <t>Основное мероприятие «Реконструкция и капитальный ремонт муниципальных учреждений»</t>
  </si>
  <si>
    <t>Основное мероприятие «Капитальный ремонт объектов местного назначения»</t>
  </si>
  <si>
    <t>4.7.5.</t>
  </si>
  <si>
    <t>Доля оценки рыночной стоимости жилья от общей площади жилых помещений в признанных в установленном порядке аварийными и подлежащими сносу многоквартирных домах на период реализации программы</t>
  </si>
  <si>
    <t>9.4.1.</t>
  </si>
  <si>
    <t>9.4.2.</t>
  </si>
  <si>
    <t>9.4.3.</t>
  </si>
  <si>
    <t>Муниципальная программа «Развитие образования Губкинского городского округа Белгородской области»</t>
  </si>
  <si>
    <t>Подпрограмма 7 «Развитие  муниципальной кадровой политики в органах местного самоуправления Губкинского городского округа Белгородской области»</t>
  </si>
  <si>
    <t>6.2.1.</t>
  </si>
  <si>
    <t>Доля объема закупок оборудования, имеющего российское происхождение, в том числе оборудования, закупаемого в рамках реализации мероприятий государственных (муниципальных) программ современной городской среды</t>
  </si>
  <si>
    <t xml:space="preserve">Охват мероприятиями по диспансеризации взрослого населения городского  округа от числа подлежащих диспансеризации 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</si>
  <si>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</si>
  <si>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</si>
  <si>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</si>
  <si>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</si>
  <si>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Охват руководящих и педагогических работников различными формами повышения квалификации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</si>
  <si>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</si>
  <si>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</si>
  <si>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Уровень ежегодного достижения показателей Программы  и ее подпрограмм</t>
  </si>
  <si>
    <t>4.7.</t>
  </si>
  <si>
    <t>4.7.1.</t>
  </si>
  <si>
    <t>4.7.2.</t>
  </si>
  <si>
    <t>4.7.3.</t>
  </si>
  <si>
    <t>4.7.4.</t>
  </si>
  <si>
    <t>бюджет Губкинского городского округа</t>
  </si>
  <si>
    <t>областной бюджет</t>
  </si>
  <si>
    <t>иные источники</t>
  </si>
  <si>
    <t>1.3.4.</t>
  </si>
  <si>
    <t>10.1.1.1</t>
  </si>
  <si>
    <t>10.1.1.2</t>
  </si>
  <si>
    <t xml:space="preserve">Основное мероприятие                                                                               «Строительство (реконструкция) автомобильных дорог общего пользования местного значения с твердым покрытием»  </t>
  </si>
  <si>
    <t>Мероприятие                                                         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</si>
  <si>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Мероприятие                                               «Строительство автомобильных дорог общего пользования местного значения в населенных   пунктах»</t>
  </si>
  <si>
    <t>Подпрограмма 2                                                                                    «Капитальный ремонт автомобильных дорог общего пользования местного значения Губкинского городского округа Белгородской области»</t>
  </si>
  <si>
    <t xml:space="preserve">Уровень доведенной до сведения жителей Губкинского городского округа 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в местных СМИ </t>
  </si>
  <si>
    <t>Доля сотрудников редакций СМИ, принимавших участие в творческих конкурсах, направленных на развитие профессионального мастерства</t>
  </si>
  <si>
    <t>Доля населения Губкинского городского округа, систематически занимающегося физической культурой и спортом в возрасте от 3 до 79 лет</t>
  </si>
  <si>
    <t>Эффективность использования существующих объектов спорта</t>
  </si>
  <si>
    <t>Основное мероприятие «Капитальный ремонт объектов  местного значения за счет субсидий, полученных из областного бюджета»</t>
  </si>
  <si>
    <t>Основное мероприятие «Выплата социального пособия на погребение и возмещение расходов по гарантированному  перечню  услуг  по  погребению в рамках ст. 12 Федерального закона от 12.01.1996   №8-ФЗ»</t>
  </si>
  <si>
    <t>4.3.8.</t>
  </si>
  <si>
    <t>4.4.10.</t>
  </si>
  <si>
    <t>Подпрограмма 2 «Развитие музейного дела Губкинского городского округа Белгородской области»</t>
  </si>
  <si>
    <t>Подпрограмма 6 «Развитие туризма Губкинского городского округа Белгородской области»</t>
  </si>
  <si>
    <t>Подпрограмма 7 «Обеспечение реализации муниципальной программы»</t>
  </si>
  <si>
    <t>4.2.4.</t>
  </si>
  <si>
    <t>Основное мероприятие «Строительство учреждений культуры»</t>
  </si>
  <si>
    <t>3.2.3.</t>
  </si>
  <si>
    <t>5.5.4.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</si>
  <si>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жильем семей, имеющих детей инвалидов, которые улучшили жилищные условия»</t>
    </r>
  </si>
  <si>
    <t>Основное мероприятие «Обеспечение деятельности (оказание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</si>
  <si>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 xml:space="preserve">Основное мероприятие «Мероприятия, направленные на повышение эффективности профилактической работы по организации психолого-педагогического сопровождения несовершеннолетних» 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</si>
  <si>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предупреждению и ликвидации чрезвычайных ситуаций природного и техногенного характера</t>
    </r>
    <r>
      <rPr>
        <sz val="12"/>
        <rFont val="Calibri"/>
        <family val="2"/>
        <charset val="204"/>
      </rPr>
      <t>»</t>
    </r>
  </si>
  <si>
    <t xml:space="preserve">Основное мероприятие «Мероприятия  по антитеррористической и антиэкстремистской  пропаганде»
</t>
  </si>
  <si>
    <r>
  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</si>
  <si>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</si>
  <si>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</si>
  <si>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t>Основное мероприятие  «Обеспечение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субсидий»</t>
  </si>
  <si>
    <t>Основное мероприятие «Субсидии на мероприятия по проведению оздоровительной кампании детей»</t>
  </si>
  <si>
    <t>Основное мероприятие «Получение дополнительного образования муниципальными служащими органов местного самоуправления Губкинского городского округа»</t>
  </si>
  <si>
    <t>Основное мероприятие «Повышение квалификации работников, не замещающих должности муниципальной службы органов местного самоуправления Губкинского городского округа»</t>
  </si>
  <si>
    <t>Муниципальная программа 
«Молодежь Губкинского городского округа Белгородской области»</t>
  </si>
  <si>
    <t>Подпрограмма 1 «Молодежная политика»</t>
  </si>
  <si>
    <t>Основное мероприятие «Мероприятия молодежной политики, направленные на создание целостной системы молодежных информационных ресурсов»</t>
  </si>
  <si>
    <t xml:space="preserve">Основное мероприятие «Мероприятия по выявлению и поддержке талантливой молодежи, использование продуктов ее инновационной деятельности» </t>
  </si>
  <si>
    <t xml:space="preserve">Основное мероприятие «Развитие и поддержка молодежных инициатив, направленных на организацию добровольного труда молодежи» </t>
  </si>
  <si>
    <t xml:space="preserve">Основное мероприятие «Развитие моделей и форм вовлечения молодежи в трудовую и экономическую деятельность» </t>
  </si>
  <si>
    <t xml:space="preserve">Основное мероприятие «Мероприятия по развитию активности и вовлечению всех групп молодежи в социальную практику» </t>
  </si>
  <si>
    <t xml:space="preserve">Основное мероприятие  «Мероприятия по формированию системы духовно-нравственных ценностей и гражданской культуры» </t>
  </si>
  <si>
    <t xml:space="preserve">Основное мероприятие  «Мероприятия по поддержке и социальной адаптации отдельных категорий граждан молодежи» </t>
  </si>
  <si>
    <t>Основное мероприятие  «Реализация молодежной политики на сельских территориях Губкинского городского округа»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</si>
  <si>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 »</t>
  </si>
  <si>
    <t>Основное мероприятие «Обеспечение реализации муниципальной программы»</t>
  </si>
  <si>
    <t>Подпрограмма 2 «Патриотическое воспитание граждан»</t>
  </si>
  <si>
    <t xml:space="preserve">Основное мероприятие «Мероприятия по совершенствованию системы патриотического воспитания граждан» </t>
  </si>
  <si>
    <t>Основное мероприятие  «Мероприятия по патриотическому воспитанию граждан в ходе историко-патриотических мероприятий»</t>
  </si>
  <si>
    <t>Основное мероприятие  «Мероприятия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организациях»</t>
  </si>
  <si>
    <t>Подпрограмма 3 «Обеспечение жильем молодых семей»</t>
  </si>
  <si>
    <t>Основное мероприятие «Развитие системы научного, методического и кадрового сопровождения добровольческого движения»</t>
  </si>
  <si>
    <t>Основное мероприятие «Информационное обеспечение добровольческого движения»</t>
  </si>
  <si>
    <t>Муниципальная программа «Развитие культуры, искусства и туризма Губкинского городского округа Белгородской области»</t>
  </si>
  <si>
    <t xml:space="preserve">Подпрограмма 1 «Развитие библиотечного дела Губкинского городского округа Белгородской области»                                                        </t>
  </si>
  <si>
    <t>Основное мероприятие «Укрепление материально - технической базы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</si>
  <si>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Основное мероприятие «Предупреждение и профилактика распространения новой коронавирусной инфекции»</t>
  </si>
  <si>
    <t>Основное мероприятие «Государственная поддержка отрасли культуры  (на модернизацию библиотек в части комплектования книжных фондов библиотек муниципальных образований государственных общедоступных библиотек субъектов Российской Федерации, кроме городов Москвы и Санкт-Петербурга)»</t>
  </si>
  <si>
    <t>Основное мероприятие «Государственная поддержка отрасли культуры (на государственную поддержку лучших сельских учреждений культуры)»</t>
  </si>
  <si>
    <t>Подпрограмма 3 «Развитие театрального искусства Губкинского городского округа Белгородской области»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</si>
  <si>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 предоставляемых муниципальным бюджетным и автономным учреждениям»</t>
  </si>
  <si>
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</si>
  <si>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человек»</t>
  </si>
  <si>
    <t>Подпрограмма 4 «Развитие культурно-досуговой деятельности и народного творчества Губкинского городского округа Белгородской области»</t>
  </si>
  <si>
    <t>Основное мероприятие «Укрепление материально-технической базы учреждений культуры, за счет средств городского округа»</t>
  </si>
  <si>
    <t>Основное мероприятие «Укрепление материально-технической базы учреждений культуры, за счет средств областного бюджета»</t>
  </si>
  <si>
    <t>Основное мероприятие «Государственная поддержка отрасли культуры (на государственную поддержку лучших работников сельских учреждений культуры)»</t>
  </si>
  <si>
    <t>Основное мероприятие «Гранты на реализацию инициативных проектов в области культуры»</t>
  </si>
  <si>
    <t>Основное мероприятие «»Гранты еа реализацию инициативных проектов в области культуры за счет средств городского округа»</t>
  </si>
  <si>
    <t xml:space="preserve">Основное мероприятие «Организация административно-хозяйственного обслуживания учреждений» </t>
  </si>
  <si>
    <t>Подпрограмма 8 «Развитие дополнительного образования детей в сфере культуры Губкинского городского округа Белгородской области»</t>
  </si>
  <si>
    <t>Основное мероприятие «Укрепление материально-технической базы подведомственных учреждений (организаций), в том числе  реализация мероприятий за счет субсидий на иные цели предоставляемых муниципальным бюджетным и автономным учреждениям»»</t>
  </si>
  <si>
    <t>Основное мероприятие «Реконструкция и капитальный ремонт учреждений»</t>
  </si>
  <si>
    <t>Основное мероприятие «Строительство объектов муницыпальной собственности»</t>
  </si>
  <si>
    <t>Основное мероприятие «Предоставление мер социальной поддержки педагогических работников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области»</t>
  </si>
  <si>
    <t xml:space="preserve">Муниципальная программа
«Социальная поддержка граждан в Губкинском городском округе Белгородской области» </t>
  </si>
  <si>
    <t>Подпрограмма 1 «Социальная поддержка отдельных категорий граждан»</t>
  </si>
  <si>
    <t>Основное мероприятие «Оплата жилищно-коммунальных услуг отдельным категориям граждан (за счет субвенций из федерального бюджета)»</t>
  </si>
  <si>
    <t>Основное мероприятие «Выплата ежемесячных денежных компенсаций расходов по оплате жилищно-коммунальных услуг ветеранам труда»</t>
  </si>
  <si>
    <t xml:space="preserve">Основное мероприятие «Выплата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репрессий»     </t>
  </si>
  <si>
    <t>Основное мероприятие «Выплата ежемесячных денежных компенсаций расходов по оплате жилищно-коммунальных услуг многодетным семьям»</t>
  </si>
  <si>
    <t>Основное  мероприятие «Выплата ежемесячных  денежных компенсаций расходов по оплате жилищно-коммунальных услуг иным категориям граждан»</t>
  </si>
  <si>
    <t>Основное мероприятие «Предоставление гражданам адресных субсидий на оплату жилого помещения и коммунальных услуг»</t>
  </si>
  <si>
    <t>Основное мероприятие «Оплата ежемесячных денежных выплат ветеранам труда, ветеранам военной службы»</t>
  </si>
  <si>
    <t xml:space="preserve">Основное мероприятие «Оплата ежемесячных денежных выплат труженикам тыла» </t>
  </si>
  <si>
    <t>Основное мероприятие «Оплата ежемесячных денежных выплат  реабилитированным лицам»</t>
  </si>
  <si>
    <t>Основное мероприятие «Оплата ежемесячных денежных выплат лицам, признанным пострадавшими от политических репрессий»</t>
  </si>
  <si>
    <t xml:space="preserve">Основное мероприятие «Оплата ежемесячных денежных выплат  лицам, родившимся в период с 22 июня 1923 года по 3 сентября 1945 года (Дети войны)»   </t>
  </si>
  <si>
    <t>Основное мероприятие «Выплата субсидий ветеранам боевых действий и  другим категориям военнослужащих»</t>
  </si>
  <si>
    <t>Основное мероприятие «Осуществление мер соцзащиты многодетных семей (оплата услуг связи)»</t>
  </si>
  <si>
    <t>Основное мероприятие «Осуществление мер соцзащиты многодетных семей (приобретение школьной формы первоклассникам, питание и оплата проезда школьников многодетных семей)»</t>
  </si>
  <si>
    <t xml:space="preserve">Основное мероприятие «Выплата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риска»  </t>
  </si>
  <si>
    <t xml:space="preserve">Основное мероприятие «Предоставление материальной и иной помощи для погребения»  </t>
  </si>
  <si>
    <t xml:space="preserve">Основное мероприятие «Выплата пособий малоимущим гражданам и гражданам, оказавшимся в тяжелой жизненной ситуации»  </t>
  </si>
  <si>
    <t>Основное мероприятие «Выплата ежемесячных пособий гражданам, имеющим детей»</t>
  </si>
  <si>
    <t>Основное мероприятие «Обеспечение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Федерации»</t>
  </si>
  <si>
    <t xml:space="preserve">Основное мероприятие «Выплата пенсии за выслугу лет лицам, замещавшим  муниципальные должности и должности муниципальной службы» </t>
  </si>
  <si>
    <t>Основное мероприятие «Предоставление ежемесячного пособия Почетным гражданам города Губкина и Губкинского района»</t>
  </si>
  <si>
    <t xml:space="preserve">Основное мероприятие «Мероприятия по социальной поддержке некоторых категорий граждан»
</t>
  </si>
  <si>
    <t xml:space="preserve">Основное мероприятие «Осуществление переданных полномочий по предоставлению отдельных мер социальной поддержки граждан, подвергшихся радиации» </t>
  </si>
  <si>
    <t xml:space="preserve">Основное мероприятие «Мероприятия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капитала» </t>
  </si>
  <si>
    <t xml:space="preserve">Основное мероприятие «Компенсация отдельным категориям граждан оплаты взноса на капитальный ремонт общего имущества в многоквартирном доме  (федеральный бюджет)» </t>
  </si>
  <si>
    <t xml:space="preserve">Основное мероприятие «Осуществление ежемесячных выплат на детей в возрасте от 3 до 7 лет включительно» </t>
  </si>
  <si>
    <t xml:space="preserve">Основное мероприятие «Государственная социальная помощь на основании социального контракта отдельным категориям граждан»» </t>
  </si>
  <si>
    <t xml:space="preserve">Основное мероприятие «Осуществление единовременной выплаты медицинским работникам» </t>
  </si>
  <si>
    <t xml:space="preserve">Основное мероприятие «Выплата ежемесячной денежной компенсации расходов по оплате электроэнергии, приобретенной на нужды электроотопления» </t>
  </si>
  <si>
    <t>Подпрограмма 2 «Социальное обслуживание населения»</t>
  </si>
  <si>
    <t>Основное мероприятие «Осуществление полномочий по обеспечению права граждан на социальное обслуживание»</t>
  </si>
  <si>
    <t>Подпрограмма 3 «Социальная поддержка семьи и детей»</t>
  </si>
  <si>
    <t>Основное мероприятие «Организация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родителей»</t>
  </si>
  <si>
    <t xml:space="preserve">Основное мероприятие «Выплата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образования» </t>
  </si>
  <si>
    <t>Основное мероприятие «Организация и проведение социально-культурных мероприятий для многодетных семей и семей, воспитывающих детей-инвалидов»</t>
  </si>
  <si>
    <t xml:space="preserve">Подпрограмма 4 «Доступная среда для инвалидов и маломобильных групп населения» </t>
  </si>
  <si>
    <t>Основное мероприятие «Повышение уровня доступности  приоритетных объектов и услуг в приоритетных сферах жизнедеятельности инвалидов и других маломобильных групп населения»</t>
  </si>
  <si>
    <t>Основное мероприятие «Повышение доступности и качества реабилитационных услуг для инвалидов»</t>
  </si>
  <si>
    <t>Основное мероприятие «Мероприятия по поддержке социально ориентированных некоммерческих организаций»</t>
  </si>
  <si>
    <t>Подпрограмма 5 «Обеспечение жильем отдельных категорий граждан в Губкинском городском округе Белгородской области»</t>
  </si>
  <si>
    <t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</si>
  <si>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«Оказание государственной (областной) поддержки в приобретении жилья с помощью жилищных (ипотечных) кредитов (займов) отдельным категориям граждан до 2025 года»</t>
  </si>
  <si>
    <t xml:space="preserve">Подпрограмма 6 «Обеспечение реализации муниципальной программы» </t>
  </si>
  <si>
    <t>Основное мероприятие «Организация предоставления отдельных мер социальной защиты населения»</t>
  </si>
  <si>
    <t>Основное мероприятие «Осуществление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родителей»</t>
  </si>
  <si>
    <t xml:space="preserve">Основное мероприятие 
«Осуществление деятельности по опеке и попечительству в отношении совершеннолетних лиц»  </t>
  </si>
  <si>
    <t xml:space="preserve">Основное мероприятие «Организация предоставления ежемесячных денежных компенсаций расходов по оплате жилищно-коммунальных услуг» </t>
  </si>
  <si>
    <t xml:space="preserve">Основное мероприятие «Организация предоставления социального пособия на погребение» </t>
  </si>
  <si>
    <t>Основное мероприятие «Приобретение спортивного оборудования и инвентаря для приведения организаций спортивной подготовки в нормативное состояние»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</si>
  <si>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«Развитие физической культуры и массового спорта в Губкинском городском округе Белгородской области»</t>
  </si>
  <si>
    <t>Основное мероприятие «Строительство объектов муниципальной собственности»</t>
  </si>
  <si>
    <t>Подпрограмма 2 «Формирование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поведения»</t>
  </si>
  <si>
    <t>Муниципальная программа «Развитие экономического потенциала и формирование благоприятного предпринимательского климата в Губкинском городском округе Белгородской области»</t>
  </si>
  <si>
    <t>Подпрограмма 1 «Развитие общественного питания на территории Губкинского городского округа Белгородской области»</t>
  </si>
  <si>
    <t>Подпрограмма 2 «Развитие торговли на территории Губкинского городского округа Белгородской области»</t>
  </si>
  <si>
    <t>Подпрограмма 3 «Развитие и поддержка субъектов малого и среднего предпринимательства в Губкинском городском округе Белгородской области»</t>
  </si>
  <si>
    <t>Основное мероприятие  «Мероприятие по поддержке субъектов малого и среднего предпринимательства в области ремесленной и выставочно-ярмарочной деятельности»</t>
  </si>
  <si>
    <r>
      <t>Подпрограмма 6 «Обеспечение реализации муниципальной программы</t>
    </r>
    <r>
      <rPr>
        <b/>
        <sz val="12"/>
        <rFont val="Calibri"/>
        <family val="2"/>
        <charset val="204"/>
      </rPr>
      <t>»</t>
    </r>
  </si>
  <si>
    <t>Муниципальная программа «Развитие автомобильных дорог общего пользования местного значения Губкинского городского округа Белгородской области»</t>
  </si>
  <si>
    <t xml:space="preserve">Подпрограмма 1 «Строительство (реконструкция) подъездных дорог с твердым покрытием к населенным пунктам Губкинского городского округа  Белгородской области»                    </t>
  </si>
  <si>
    <t xml:space="preserve">Основное мероприятие «Капитальный ремонт автомобильных дорог в г. Губкине»               </t>
  </si>
  <si>
    <t>10.2.2.1.</t>
  </si>
  <si>
    <t xml:space="preserve">Подпрограмма 3 «Содержание улично-дорожной сети Губкинского городского округа Белгородской области»                    </t>
  </si>
  <si>
    <t xml:space="preserve">Основное мероприятие «Содержание и ремонт автомобильных дорог общего пользования местного значения»               </t>
  </si>
  <si>
    <t xml:space="preserve"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Белгородской области»                    </t>
  </si>
  <si>
    <t xml:space="preserve">Основное мероприятие «Благоустройство дворовых территорий»               </t>
  </si>
  <si>
    <t>11.5.</t>
  </si>
  <si>
    <t>Подпрограмма 1 «Развитие имущественных отношений в Губкинском городском округе Белгородская области»</t>
  </si>
  <si>
    <t>Основное мероприятие  «Мероприятия по эффективному использованию и оптимизации состава муниципального имущества»</t>
  </si>
  <si>
    <t>Основное мероприятие «Разработка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сооружений»</t>
  </si>
  <si>
    <t xml:space="preserve">Основное мероприятие  »Осуществление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 </t>
  </si>
  <si>
    <t>Основное мероприятие  »Создание и организация деятельности территориальных комиссий по делам несовершеннолетних и защите их прав »</t>
  </si>
  <si>
    <t>Основное мероприятие «Мероприятия, направленные на формирование земельных участков и их рыночной оценки»</t>
  </si>
  <si>
    <t xml:space="preserve">Основное мероприятие «Мероприятия, направленные на проведение комплексных кадастровых работ на территории городского округа» </t>
  </si>
  <si>
    <t>Основное мероприятие  »Мероприятия»</t>
  </si>
  <si>
    <t>Основное мероприятие  »Рациональное использование земельных участков»</t>
  </si>
  <si>
    <t>Основное мероприятие «Укрепление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</si>
  <si>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Основное  мероприятие «Благоустройство общественных и иных территорий Губкинского городского округа Белгородской области»</t>
  </si>
  <si>
    <t>в том числе Федеральный проект »Формирование комфортной городской среды»</t>
  </si>
  <si>
    <t>Муниципальная программа «Молодежь Губкинского городского округа Белгородской области»</t>
  </si>
  <si>
    <t xml:space="preserve">Муниципальная программа «Социальная поддержка граждан в Губкинском городском округе Белгородской области» 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</si>
  <si>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Белгородской области»</t>
  </si>
  <si>
    <t xml:space="preserve"> Муниципальная программа «Развитие автомобильных дорог общего пользования местного значения Губкинского городского округа Белгородской области»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</si>
  <si>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Губкинском городском округе Белгородской области</t>
  </si>
  <si>
    <t>Федеральный проект "Успех каждого ребенка"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</si>
  <si>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</si>
  <si>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х</t>
  </si>
  <si>
    <t xml:space="preserve">Основное мероприятие «Укрепление материально-технической базы учреждений  культуры» </t>
  </si>
  <si>
    <t>Основное мероприятие «Укрепление материально-технической базы  учреждений культуры»»</t>
  </si>
  <si>
    <t>Форма 2 сводная «Сведения о достижении значений целевых показателей муниципальных программ Губкинского городского округа Белгородской области за 1 квартал 2023 года»</t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</si>
  <si>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Реализация мероприятий по обеспечению жильем молодых семей»</t>
    </r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</si>
  <si>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Совершенствование форм и методов работы по развитию добровольческого движения, инфраструктуры и механизмов поддержки добровольчества»</t>
    </r>
  </si>
  <si>
    <t>проверка с уфбп</t>
  </si>
  <si>
    <t>Форма 4 сводная. 
«Сведения о ресурсном обеспечении муниципальных программ Губкинского городского округа Белгородской области                                                                                                                            за 1 квартал 2023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</si>
</sst>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_ ;\-#,##0\ "/>
    <numFmt numFmtId="168" formatCode="0.000"/>
    <numFmt numFmtId="169" formatCode="#,##0.000"/>
    <numFmt numFmtId="170" formatCode="_-* #,##0.0_р_._-;\-* #,##0.0_р_._-;_-* &quot;-&quot;?_р_.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/>
    <xf numFmtId="2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distributed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distributed" vertical="center"/>
    </xf>
    <xf numFmtId="166" fontId="3" fillId="0" borderId="1" xfId="0" applyNumberFormat="1" applyFont="1" applyFill="1" applyBorder="1" applyAlignment="1">
      <alignment horizontal="distributed" vertical="center"/>
    </xf>
    <xf numFmtId="169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170" fontId="3" fillId="0" borderId="2" xfId="0" applyNumberFormat="1" applyFont="1" applyFill="1" applyBorder="1" applyAlignment="1">
      <alignment horizontal="center" vertical="center"/>
    </xf>
    <xf numFmtId="2" fontId="3" fillId="0" borderId="1" xfId="17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66" fontId="5" fillId="0" borderId="1" xfId="13" applyNumberFormat="1" applyFont="1" applyFill="1" applyBorder="1" applyAlignment="1">
      <alignment horizontal="center" vertical="center" wrapText="1"/>
    </xf>
    <xf numFmtId="4" fontId="5" fillId="0" borderId="1" xfId="13" applyNumberFormat="1" applyFont="1" applyFill="1" applyBorder="1" applyAlignment="1">
      <alignment horizontal="center" vertical="center" wrapText="1"/>
    </xf>
    <xf numFmtId="4" fontId="5" fillId="0" borderId="1" xfId="18" applyNumberFormat="1" applyFont="1" applyFill="1" applyBorder="1" applyAlignment="1" applyProtection="1">
      <alignment horizontal="center" vertical="center" wrapText="1"/>
    </xf>
    <xf numFmtId="4" fontId="3" fillId="0" borderId="1" xfId="19" applyNumberFormat="1" applyFont="1" applyFill="1" applyBorder="1" applyAlignment="1" applyProtection="1">
      <alignment horizontal="center" vertical="center" wrapText="1"/>
    </xf>
    <xf numFmtId="4" fontId="3" fillId="0" borderId="1" xfId="20" applyNumberFormat="1" applyFont="1" applyFill="1" applyBorder="1" applyAlignment="1" applyProtection="1">
      <alignment horizontal="center" vertical="center" wrapText="1"/>
    </xf>
    <xf numFmtId="4" fontId="3" fillId="0" borderId="1" xfId="21" applyNumberFormat="1" applyFont="1" applyFill="1" applyBorder="1" applyAlignment="1" applyProtection="1">
      <alignment horizontal="center" vertical="center" wrapText="1"/>
    </xf>
    <xf numFmtId="4" fontId="3" fillId="0" borderId="1" xfId="22" applyNumberFormat="1" applyFont="1" applyFill="1" applyBorder="1" applyAlignment="1" applyProtection="1">
      <alignment horizontal="center" vertical="center" wrapText="1"/>
    </xf>
    <xf numFmtId="4" fontId="3" fillId="0" borderId="1" xfId="23" applyNumberFormat="1" applyFont="1" applyFill="1" applyBorder="1" applyAlignment="1" applyProtection="1">
      <alignment horizontal="center" vertical="center" wrapText="1"/>
    </xf>
    <xf numFmtId="4" fontId="5" fillId="0" borderId="1" xfId="23" applyNumberFormat="1" applyFont="1" applyFill="1" applyBorder="1" applyAlignment="1" applyProtection="1">
      <alignment horizontal="center" vertical="center" wrapText="1"/>
    </xf>
    <xf numFmtId="166" fontId="5" fillId="0" borderId="1" xfId="23" applyNumberFormat="1" applyFont="1" applyFill="1" applyBorder="1" applyAlignment="1" applyProtection="1">
      <alignment horizontal="center" vertical="center" wrapText="1"/>
    </xf>
    <xf numFmtId="4" fontId="5" fillId="0" borderId="1" xfId="22" applyNumberFormat="1" applyFont="1" applyFill="1" applyBorder="1" applyAlignment="1" applyProtection="1">
      <alignment horizontal="center" vertical="center" wrapText="1"/>
    </xf>
    <xf numFmtId="166" fontId="5" fillId="0" borderId="1" xfId="22" applyNumberFormat="1" applyFont="1" applyFill="1" applyBorder="1" applyAlignment="1" applyProtection="1">
      <alignment horizontal="center" vertical="center" wrapText="1"/>
    </xf>
    <xf numFmtId="4" fontId="5" fillId="0" borderId="1" xfId="21" applyNumberFormat="1" applyFont="1" applyFill="1" applyBorder="1" applyAlignment="1" applyProtection="1">
      <alignment horizontal="center" vertical="center" wrapText="1"/>
    </xf>
    <xf numFmtId="166" fontId="5" fillId="0" borderId="1" xfId="2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/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4" fontId="3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3" fillId="0" borderId="1" xfId="12" applyNumberFormat="1" applyFont="1" applyFill="1" applyBorder="1" applyAlignment="1">
      <alignment horizontal="center" vertical="center" wrapText="1"/>
    </xf>
    <xf numFmtId="0" fontId="3" fillId="0" borderId="3" xfId="15" applyFont="1" applyFill="1" applyBorder="1" applyAlignment="1">
      <alignment horizontal="center" vertical="center" wrapText="1"/>
    </xf>
    <xf numFmtId="0" fontId="3" fillId="0" borderId="3" xfId="15" applyFont="1" applyFill="1" applyBorder="1" applyAlignment="1">
      <alignment horizontal="left" vertical="center" wrapText="1"/>
    </xf>
    <xf numFmtId="165" fontId="3" fillId="0" borderId="3" xfId="15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/>
    </xf>
    <xf numFmtId="0" fontId="4" fillId="0" borderId="5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</cellXfs>
  <cellStyles count="24">
    <cellStyle name="Обычный" xfId="0" builtinId="0"/>
    <cellStyle name="Обычный 10" xfId="1"/>
    <cellStyle name="Обычный 10 2" xfId="23"/>
    <cellStyle name="Обычный 11" xfId="2"/>
    <cellStyle name="Обычный 11 2" xfId="21"/>
    <cellStyle name="Обычный 12" xfId="14"/>
    <cellStyle name="Обычный 2" xfId="3"/>
    <cellStyle name="Обычный 2 2" xfId="15"/>
    <cellStyle name="Обычный 3" xfId="4"/>
    <cellStyle name="Обычный 3 2" xfId="5"/>
    <cellStyle name="Обычный 4" xfId="6"/>
    <cellStyle name="Обычный 4 2" xfId="18"/>
    <cellStyle name="Обычный 5" xfId="7"/>
    <cellStyle name="Обычный 5 2" xfId="19"/>
    <cellStyle name="Обычный 6" xfId="8"/>
    <cellStyle name="Обычный 7" xfId="9"/>
    <cellStyle name="Обычный 7 2" xfId="20"/>
    <cellStyle name="Обычный 8" xfId="10"/>
    <cellStyle name="Обычный 8 2" xfId="22"/>
    <cellStyle name="Обычный 9" xfId="11"/>
    <cellStyle name="Процентный" xfId="12" builtinId="5"/>
    <cellStyle name="Процентный 2" xfId="16"/>
    <cellStyle name="Финансовый" xfId="13" builtinId="3"/>
    <cellStyle name="Финансовый 2" xfId="17"/>
  </cellStyles>
  <dxfs count="0"/>
  <tableStyles count="0" defaultTableStyle="TableStyleMedium2" defaultPivotStyle="PivotStyleLight16"/>
  <colors>
    <mruColors>
      <color rgb="FFCCFFFF"/>
      <color rgb="FFCCFFCC"/>
      <color rgb="FFCCFF99"/>
      <color rgb="FFC6F0E3"/>
      <color rgb="FFFFFFCC"/>
      <color rgb="FFFFCCFF"/>
      <color rgb="FF99FF99"/>
      <color rgb="FF13F18D"/>
      <color rgb="FF92F8C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110"/>
  <sheetViews>
    <sheetView zoomScale="70" zoomScaleNormal="70" zoomScaleSheetLayoutView="70" workbookViewId="0">
      <pane ySplit="6" topLeftCell="A85" activePane="bottomLeft" state="frozen"/>
      <selection activeCell="B36" sqref="B36:I36"/>
      <selection pane="bottomLeft" activeCell="G16" sqref="G16"/>
    </sheetView>
  </sheetViews>
  <sheetFormatPr defaultRowHeight="15.75" outlineLevelRow="1" x14ac:dyDescent="0.2"/>
  <cols>
    <col min="1" max="1" width="10.28515625" style="16" customWidth="1"/>
    <col min="2" max="2" width="68.28515625" style="9" customWidth="1"/>
    <col min="3" max="3" width="21.5703125" style="4" customWidth="1"/>
    <col min="4" max="4" width="14.42578125" style="4" customWidth="1"/>
    <col min="5" max="5" width="10.85546875" style="4" customWidth="1"/>
    <col min="6" max="6" width="13" style="4" customWidth="1"/>
    <col min="7" max="7" width="13.140625" style="4" customWidth="1"/>
    <col min="8" max="8" width="10.5703125" style="4" customWidth="1"/>
    <col min="9" max="9" width="9.140625" style="5"/>
    <col min="10" max="10" width="6.85546875" style="5" customWidth="1"/>
    <col min="11" max="11" width="44.85546875" style="5" customWidth="1"/>
    <col min="12" max="17" width="12.85546875" style="5" bestFit="1" customWidth="1"/>
    <col min="18" max="66" width="9.140625" style="5"/>
    <col min="67" max="16384" width="9.140625" style="4"/>
  </cols>
  <sheetData>
    <row r="2" spans="1:8" ht="44.25" customHeight="1" x14ac:dyDescent="0.2">
      <c r="A2" s="105" t="s">
        <v>639</v>
      </c>
      <c r="B2" s="105"/>
      <c r="C2" s="105"/>
      <c r="D2" s="105"/>
      <c r="E2" s="105"/>
      <c r="F2" s="105"/>
      <c r="G2" s="105"/>
      <c r="H2" s="105"/>
    </row>
    <row r="3" spans="1:8" x14ac:dyDescent="0.2">
      <c r="A3" s="83"/>
      <c r="B3" s="17"/>
      <c r="C3" s="5"/>
      <c r="D3" s="5"/>
      <c r="E3" s="5"/>
      <c r="F3" s="5"/>
      <c r="G3" s="5"/>
      <c r="H3" s="5"/>
    </row>
    <row r="4" spans="1:8" ht="15.75" customHeight="1" x14ac:dyDescent="0.2">
      <c r="A4" s="104" t="s">
        <v>0</v>
      </c>
      <c r="B4" s="106" t="s">
        <v>3</v>
      </c>
      <c r="C4" s="104" t="s">
        <v>4</v>
      </c>
      <c r="D4" s="104" t="s">
        <v>5</v>
      </c>
      <c r="E4" s="104" t="s">
        <v>6</v>
      </c>
      <c r="F4" s="104"/>
      <c r="G4" s="104"/>
      <c r="H4" s="104"/>
    </row>
    <row r="5" spans="1:8" x14ac:dyDescent="0.2">
      <c r="A5" s="104"/>
      <c r="B5" s="106"/>
      <c r="C5" s="104"/>
      <c r="D5" s="104"/>
      <c r="E5" s="104" t="s">
        <v>7</v>
      </c>
      <c r="F5" s="104" t="s">
        <v>8</v>
      </c>
      <c r="G5" s="104"/>
      <c r="H5" s="104"/>
    </row>
    <row r="6" spans="1:8" ht="80.25" customHeight="1" x14ac:dyDescent="0.2">
      <c r="A6" s="104"/>
      <c r="B6" s="106"/>
      <c r="C6" s="104"/>
      <c r="D6" s="104"/>
      <c r="E6" s="104"/>
      <c r="F6" s="81" t="s">
        <v>9</v>
      </c>
      <c r="G6" s="81" t="s">
        <v>10</v>
      </c>
      <c r="H6" s="81" t="s">
        <v>11</v>
      </c>
    </row>
    <row r="7" spans="1:8" ht="14.25" customHeight="1" x14ac:dyDescent="0.2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</row>
    <row r="8" spans="1:8" x14ac:dyDescent="0.2">
      <c r="A8" s="81">
        <v>1</v>
      </c>
      <c r="B8" s="104" t="s">
        <v>399</v>
      </c>
      <c r="C8" s="104"/>
      <c r="D8" s="104"/>
      <c r="E8" s="104"/>
      <c r="F8" s="104"/>
      <c r="G8" s="104"/>
      <c r="H8" s="104"/>
    </row>
    <row r="9" spans="1:8" ht="31.5" x14ac:dyDescent="0.2">
      <c r="A9" s="85" t="s">
        <v>12</v>
      </c>
      <c r="B9" s="84" t="s">
        <v>13</v>
      </c>
      <c r="C9" s="82" t="s">
        <v>14</v>
      </c>
      <c r="D9" s="21" t="s">
        <v>15</v>
      </c>
      <c r="E9" s="82">
        <v>91.5</v>
      </c>
      <c r="F9" s="82">
        <v>65</v>
      </c>
      <c r="G9" s="82">
        <v>99.5</v>
      </c>
      <c r="H9" s="3">
        <f t="shared" ref="H9:H14" si="0">G9/F9*100-100</f>
        <v>53.076923076923066</v>
      </c>
    </row>
    <row r="10" spans="1:8" x14ac:dyDescent="0.2">
      <c r="A10" s="85" t="s">
        <v>16</v>
      </c>
      <c r="B10" s="84" t="s">
        <v>17</v>
      </c>
      <c r="C10" s="82" t="s">
        <v>18</v>
      </c>
      <c r="D10" s="21" t="s">
        <v>19</v>
      </c>
      <c r="E10" s="3">
        <v>717.3</v>
      </c>
      <c r="F10" s="3">
        <v>800.9</v>
      </c>
      <c r="G10" s="3">
        <v>198.8</v>
      </c>
      <c r="H10" s="3">
        <f t="shared" si="0"/>
        <v>-75.177924834561111</v>
      </c>
    </row>
    <row r="11" spans="1:8" ht="31.5" x14ac:dyDescent="0.2">
      <c r="A11" s="85" t="s">
        <v>20</v>
      </c>
      <c r="B11" s="84" t="s">
        <v>379</v>
      </c>
      <c r="C11" s="82" t="s">
        <v>18</v>
      </c>
      <c r="D11" s="21" t="s">
        <v>19</v>
      </c>
      <c r="E11" s="3">
        <v>8.6999999999999993</v>
      </c>
      <c r="F11" s="82">
        <v>6.1</v>
      </c>
      <c r="G11" s="3">
        <v>4.4000000000000004</v>
      </c>
      <c r="H11" s="3">
        <f t="shared" si="0"/>
        <v>-27.868852459016381</v>
      </c>
    </row>
    <row r="12" spans="1:8" ht="47.25" x14ac:dyDescent="0.2">
      <c r="A12" s="18">
        <v>4</v>
      </c>
      <c r="B12" s="84" t="s">
        <v>21</v>
      </c>
      <c r="C12" s="82" t="s">
        <v>14</v>
      </c>
      <c r="D12" s="21" t="s">
        <v>15</v>
      </c>
      <c r="E12" s="3">
        <v>82</v>
      </c>
      <c r="F12" s="3">
        <v>80</v>
      </c>
      <c r="G12" s="3">
        <v>80</v>
      </c>
      <c r="H12" s="3">
        <f t="shared" si="0"/>
        <v>0</v>
      </c>
    </row>
    <row r="13" spans="1:8" ht="31.5" x14ac:dyDescent="0.2">
      <c r="A13" s="18">
        <v>5</v>
      </c>
      <c r="B13" s="84" t="s">
        <v>22</v>
      </c>
      <c r="C13" s="82" t="s">
        <v>18</v>
      </c>
      <c r="D13" s="21" t="s">
        <v>15</v>
      </c>
      <c r="E13" s="3">
        <v>1.9</v>
      </c>
      <c r="F13" s="3">
        <v>3</v>
      </c>
      <c r="G13" s="3">
        <v>0</v>
      </c>
      <c r="H13" s="3">
        <f t="shared" si="0"/>
        <v>-100</v>
      </c>
    </row>
    <row r="14" spans="1:8" x14ac:dyDescent="0.2">
      <c r="A14" s="7">
        <v>6</v>
      </c>
      <c r="B14" s="84" t="s">
        <v>23</v>
      </c>
      <c r="C14" s="82" t="s">
        <v>18</v>
      </c>
      <c r="D14" s="21" t="s">
        <v>15</v>
      </c>
      <c r="E14" s="82">
        <v>115</v>
      </c>
      <c r="F14" s="82">
        <v>150</v>
      </c>
      <c r="G14" s="82">
        <v>27</v>
      </c>
      <c r="H14" s="3">
        <f t="shared" si="0"/>
        <v>-82</v>
      </c>
    </row>
    <row r="15" spans="1:8" x14ac:dyDescent="0.2">
      <c r="A15" s="81">
        <v>2</v>
      </c>
      <c r="B15" s="104" t="s">
        <v>452</v>
      </c>
      <c r="C15" s="104"/>
      <c r="D15" s="104"/>
      <c r="E15" s="104"/>
      <c r="F15" s="104"/>
      <c r="G15" s="104"/>
      <c r="H15" s="104"/>
    </row>
    <row r="16" spans="1:8" ht="47.25" x14ac:dyDescent="0.2">
      <c r="A16" s="82">
        <v>1</v>
      </c>
      <c r="B16" s="84" t="s">
        <v>457</v>
      </c>
      <c r="C16" s="82" t="s">
        <v>18</v>
      </c>
      <c r="D16" s="82" t="s">
        <v>15</v>
      </c>
      <c r="E16" s="3">
        <v>0</v>
      </c>
      <c r="F16" s="3">
        <v>0</v>
      </c>
      <c r="G16" s="3">
        <v>11.7</v>
      </c>
      <c r="H16" s="75">
        <v>0</v>
      </c>
    </row>
    <row r="17" spans="1:8" ht="31.5" x14ac:dyDescent="0.2">
      <c r="A17" s="82">
        <v>2</v>
      </c>
      <c r="B17" s="84" t="s">
        <v>458</v>
      </c>
      <c r="C17" s="82" t="s">
        <v>14</v>
      </c>
      <c r="D17" s="82" t="s">
        <v>15</v>
      </c>
      <c r="E17" s="3">
        <v>63.3</v>
      </c>
      <c r="F17" s="82">
        <v>62.4</v>
      </c>
      <c r="G17" s="30">
        <v>62.6</v>
      </c>
      <c r="H17" s="72">
        <f t="shared" ref="H17:H23" si="1">G17/F17*100-100</f>
        <v>0.3205128205128176</v>
      </c>
    </row>
    <row r="18" spans="1:8" ht="63" x14ac:dyDescent="0.2">
      <c r="A18" s="82">
        <v>3</v>
      </c>
      <c r="B18" s="84" t="s">
        <v>459</v>
      </c>
      <c r="C18" s="82" t="s">
        <v>14</v>
      </c>
      <c r="D18" s="82" t="s">
        <v>15</v>
      </c>
      <c r="E18" s="3">
        <v>63</v>
      </c>
      <c r="F18" s="82">
        <v>63</v>
      </c>
      <c r="G18" s="30">
        <v>18.399999999999999</v>
      </c>
      <c r="H18" s="72">
        <f t="shared" si="1"/>
        <v>-70.793650793650798</v>
      </c>
    </row>
    <row r="19" spans="1:8" ht="47.25" x14ac:dyDescent="0.2">
      <c r="A19" s="82">
        <v>4</v>
      </c>
      <c r="B19" s="84" t="s">
        <v>460</v>
      </c>
      <c r="C19" s="82" t="s">
        <v>14</v>
      </c>
      <c r="D19" s="82" t="s">
        <v>15</v>
      </c>
      <c r="E19" s="3">
        <v>89.3</v>
      </c>
      <c r="F19" s="82">
        <v>85</v>
      </c>
      <c r="G19" s="73">
        <v>0</v>
      </c>
      <c r="H19" s="72">
        <f t="shared" si="1"/>
        <v>-100</v>
      </c>
    </row>
    <row r="20" spans="1:8" ht="31.5" x14ac:dyDescent="0.2">
      <c r="A20" s="82">
        <v>5</v>
      </c>
      <c r="B20" s="84" t="s">
        <v>461</v>
      </c>
      <c r="C20" s="82" t="s">
        <v>14</v>
      </c>
      <c r="D20" s="82" t="s">
        <v>15</v>
      </c>
      <c r="E20" s="3">
        <v>92.8</v>
      </c>
      <c r="F20" s="82">
        <v>93</v>
      </c>
      <c r="G20" s="30">
        <v>22.8</v>
      </c>
      <c r="H20" s="72">
        <f t="shared" si="1"/>
        <v>-75.483870967741936</v>
      </c>
    </row>
    <row r="21" spans="1:8" ht="78.75" x14ac:dyDescent="0.2">
      <c r="A21" s="82">
        <v>6</v>
      </c>
      <c r="B21" s="84" t="s">
        <v>462</v>
      </c>
      <c r="C21" s="82" t="s">
        <v>14</v>
      </c>
      <c r="D21" s="82" t="s">
        <v>15</v>
      </c>
      <c r="E21" s="3">
        <v>78.400000000000006</v>
      </c>
      <c r="F21" s="82">
        <v>80</v>
      </c>
      <c r="G21" s="30">
        <v>8.1999999999999993</v>
      </c>
      <c r="H21" s="72">
        <f t="shared" si="1"/>
        <v>-89.75</v>
      </c>
    </row>
    <row r="22" spans="1:8" ht="63" x14ac:dyDescent="0.2">
      <c r="A22" s="82">
        <v>7</v>
      </c>
      <c r="B22" s="84" t="s">
        <v>463</v>
      </c>
      <c r="C22" s="82" t="s">
        <v>14</v>
      </c>
      <c r="D22" s="82" t="s">
        <v>15</v>
      </c>
      <c r="E22" s="3">
        <v>210</v>
      </c>
      <c r="F22" s="3">
        <v>90</v>
      </c>
      <c r="G22" s="30">
        <v>67</v>
      </c>
      <c r="H22" s="72">
        <f t="shared" si="1"/>
        <v>-25.555555555555557</v>
      </c>
    </row>
    <row r="23" spans="1:8" ht="31.5" x14ac:dyDescent="0.2">
      <c r="A23" s="82">
        <v>8</v>
      </c>
      <c r="B23" s="84" t="s">
        <v>464</v>
      </c>
      <c r="C23" s="82" t="s">
        <v>14</v>
      </c>
      <c r="D23" s="82" t="s">
        <v>15</v>
      </c>
      <c r="E23" s="3">
        <v>98.5</v>
      </c>
      <c r="F23" s="3">
        <v>95</v>
      </c>
      <c r="G23" s="30">
        <v>44.3</v>
      </c>
      <c r="H23" s="72">
        <f t="shared" si="1"/>
        <v>-53.368421052631582</v>
      </c>
    </row>
    <row r="24" spans="1:8" x14ac:dyDescent="0.2">
      <c r="A24" s="81" t="s">
        <v>2</v>
      </c>
      <c r="B24" s="104" t="s">
        <v>629</v>
      </c>
      <c r="C24" s="104"/>
      <c r="D24" s="104"/>
      <c r="E24" s="104"/>
      <c r="F24" s="104"/>
      <c r="G24" s="104"/>
      <c r="H24" s="104"/>
    </row>
    <row r="25" spans="1:8" ht="47.25" x14ac:dyDescent="0.2">
      <c r="A25" s="82">
        <v>1</v>
      </c>
      <c r="B25" s="84" t="s">
        <v>299</v>
      </c>
      <c r="C25" s="82" t="s">
        <v>14</v>
      </c>
      <c r="D25" s="82" t="s">
        <v>15</v>
      </c>
      <c r="E25" s="21">
        <v>3.3</v>
      </c>
      <c r="F25" s="21">
        <v>3.4</v>
      </c>
      <c r="G25" s="21">
        <v>1</v>
      </c>
      <c r="H25" s="3">
        <f t="shared" ref="H25:H31" si="2">G25/F25*100-100</f>
        <v>-70.588235294117652</v>
      </c>
    </row>
    <row r="26" spans="1:8" ht="41.25" customHeight="1" x14ac:dyDescent="0.2">
      <c r="A26" s="82">
        <v>2</v>
      </c>
      <c r="B26" s="84" t="s">
        <v>297</v>
      </c>
      <c r="C26" s="82" t="s">
        <v>14</v>
      </c>
      <c r="D26" s="82" t="s">
        <v>15</v>
      </c>
      <c r="E26" s="21">
        <v>58.2</v>
      </c>
      <c r="F26" s="21">
        <v>58.3</v>
      </c>
      <c r="G26" s="21">
        <v>18.899999999999999</v>
      </c>
      <c r="H26" s="3">
        <f t="shared" si="2"/>
        <v>-67.581475128644939</v>
      </c>
    </row>
    <row r="27" spans="1:8" ht="39" customHeight="1" x14ac:dyDescent="0.2">
      <c r="A27" s="82">
        <v>3</v>
      </c>
      <c r="B27" s="84" t="s">
        <v>57</v>
      </c>
      <c r="C27" s="82" t="s">
        <v>14</v>
      </c>
      <c r="D27" s="82" t="s">
        <v>15</v>
      </c>
      <c r="E27" s="22">
        <v>46.1</v>
      </c>
      <c r="F27" s="21">
        <v>46.2</v>
      </c>
      <c r="G27" s="22">
        <v>16.8</v>
      </c>
      <c r="H27" s="3">
        <f t="shared" si="2"/>
        <v>-63.636363636363633</v>
      </c>
    </row>
    <row r="28" spans="1:8" ht="47.25" customHeight="1" x14ac:dyDescent="0.2">
      <c r="A28" s="82">
        <v>4</v>
      </c>
      <c r="B28" s="84" t="s">
        <v>58</v>
      </c>
      <c r="C28" s="82" t="s">
        <v>14</v>
      </c>
      <c r="D28" s="82" t="s">
        <v>15</v>
      </c>
      <c r="E28" s="21">
        <v>13.2</v>
      </c>
      <c r="F28" s="21">
        <v>13.3</v>
      </c>
      <c r="G28" s="21">
        <v>3.6</v>
      </c>
      <c r="H28" s="3">
        <f t="shared" si="2"/>
        <v>-72.932330827067673</v>
      </c>
    </row>
    <row r="29" spans="1:8" ht="51" customHeight="1" x14ac:dyDescent="0.2">
      <c r="A29" s="82">
        <v>5</v>
      </c>
      <c r="B29" s="84" t="s">
        <v>59</v>
      </c>
      <c r="C29" s="82" t="s">
        <v>14</v>
      </c>
      <c r="D29" s="82" t="s">
        <v>15</v>
      </c>
      <c r="E29" s="21">
        <v>2.2000000000000002</v>
      </c>
      <c r="F29" s="21">
        <v>2.2999999999999998</v>
      </c>
      <c r="G29" s="21">
        <v>0.5</v>
      </c>
      <c r="H29" s="3">
        <f t="shared" si="2"/>
        <v>-78.260869565217391</v>
      </c>
    </row>
    <row r="30" spans="1:8" ht="53.25" customHeight="1" x14ac:dyDescent="0.2">
      <c r="A30" s="82">
        <v>6</v>
      </c>
      <c r="B30" s="84" t="s">
        <v>60</v>
      </c>
      <c r="C30" s="82" t="s">
        <v>14</v>
      </c>
      <c r="D30" s="82" t="s">
        <v>308</v>
      </c>
      <c r="E30" s="21">
        <v>17</v>
      </c>
      <c r="F30" s="21">
        <v>17</v>
      </c>
      <c r="G30" s="21">
        <v>14</v>
      </c>
      <c r="H30" s="3">
        <f t="shared" si="2"/>
        <v>-17.64705882352942</v>
      </c>
    </row>
    <row r="31" spans="1:8" ht="53.25" customHeight="1" x14ac:dyDescent="0.2">
      <c r="A31" s="82">
        <v>7</v>
      </c>
      <c r="B31" s="84" t="s">
        <v>365</v>
      </c>
      <c r="C31" s="82" t="s">
        <v>14</v>
      </c>
      <c r="D31" s="82" t="s">
        <v>15</v>
      </c>
      <c r="E31" s="21">
        <v>6</v>
      </c>
      <c r="F31" s="21">
        <v>7</v>
      </c>
      <c r="G31" s="21">
        <v>1.8</v>
      </c>
      <c r="H31" s="3">
        <f t="shared" si="2"/>
        <v>-74.285714285714278</v>
      </c>
    </row>
    <row r="32" spans="1:8" x14ac:dyDescent="0.2">
      <c r="A32" s="81" t="s">
        <v>75</v>
      </c>
      <c r="B32" s="104" t="s">
        <v>526</v>
      </c>
      <c r="C32" s="104"/>
      <c r="D32" s="104"/>
      <c r="E32" s="104"/>
      <c r="F32" s="104"/>
      <c r="G32" s="104"/>
      <c r="H32" s="104"/>
    </row>
    <row r="33" spans="1:8" x14ac:dyDescent="0.2">
      <c r="A33" s="82">
        <v>1</v>
      </c>
      <c r="B33" s="84" t="s">
        <v>361</v>
      </c>
      <c r="C33" s="82" t="s">
        <v>14</v>
      </c>
      <c r="D33" s="82" t="s">
        <v>15</v>
      </c>
      <c r="E33" s="3">
        <v>5.5</v>
      </c>
      <c r="F33" s="3">
        <v>7.1</v>
      </c>
      <c r="G33" s="3">
        <v>1.8</v>
      </c>
      <c r="H33" s="3">
        <f>G33*100/F33-100</f>
        <v>-74.647887323943664</v>
      </c>
    </row>
    <row r="34" spans="1:8" ht="45" customHeight="1" x14ac:dyDescent="0.2">
      <c r="A34" s="7">
        <v>2</v>
      </c>
      <c r="B34" s="84" t="s">
        <v>76</v>
      </c>
      <c r="C34" s="82" t="s">
        <v>14</v>
      </c>
      <c r="D34" s="82" t="s">
        <v>15</v>
      </c>
      <c r="E34" s="7">
        <v>100</v>
      </c>
      <c r="F34" s="7">
        <v>100</v>
      </c>
      <c r="G34" s="7">
        <v>100</v>
      </c>
      <c r="H34" s="7">
        <f>G34*100/F34-100</f>
        <v>0</v>
      </c>
    </row>
    <row r="35" spans="1:8" x14ac:dyDescent="0.2">
      <c r="A35" s="81">
        <v>5</v>
      </c>
      <c r="B35" s="104" t="s">
        <v>630</v>
      </c>
      <c r="C35" s="104"/>
      <c r="D35" s="104"/>
      <c r="E35" s="104"/>
      <c r="F35" s="104"/>
      <c r="G35" s="104"/>
      <c r="H35" s="104"/>
    </row>
    <row r="36" spans="1:8" ht="85.5" customHeight="1" x14ac:dyDescent="0.2">
      <c r="A36" s="82">
        <v>1</v>
      </c>
      <c r="B36" s="84" t="s">
        <v>351</v>
      </c>
      <c r="C36" s="90" t="s">
        <v>14</v>
      </c>
      <c r="D36" s="82" t="s">
        <v>15</v>
      </c>
      <c r="E36" s="7">
        <v>100</v>
      </c>
      <c r="F36" s="7">
        <v>100</v>
      </c>
      <c r="G36" s="7">
        <v>100</v>
      </c>
      <c r="H36" s="7">
        <f>G36/F36*100-100</f>
        <v>0</v>
      </c>
    </row>
    <row r="37" spans="1:8" ht="39.75" customHeight="1" x14ac:dyDescent="0.2">
      <c r="A37" s="82">
        <v>2</v>
      </c>
      <c r="B37" s="84" t="s">
        <v>352</v>
      </c>
      <c r="C37" s="90" t="s">
        <v>14</v>
      </c>
      <c r="D37" s="82" t="s">
        <v>98</v>
      </c>
      <c r="E37" s="82">
        <v>742.52</v>
      </c>
      <c r="F37" s="30">
        <v>620</v>
      </c>
      <c r="G37" s="82">
        <v>202.82</v>
      </c>
      <c r="H37" s="3">
        <f t="shared" ref="H37:H46" si="3">G37/F37*100-100</f>
        <v>-67.287096774193543</v>
      </c>
    </row>
    <row r="38" spans="1:8" ht="48.75" customHeight="1" x14ac:dyDescent="0.2">
      <c r="A38" s="82">
        <v>3</v>
      </c>
      <c r="B38" s="84" t="s">
        <v>305</v>
      </c>
      <c r="C38" s="90" t="s">
        <v>14</v>
      </c>
      <c r="D38" s="82" t="s">
        <v>15</v>
      </c>
      <c r="E38" s="30">
        <v>104.5</v>
      </c>
      <c r="F38" s="30">
        <v>100</v>
      </c>
      <c r="G38" s="30">
        <v>100</v>
      </c>
      <c r="H38" s="3">
        <f t="shared" si="3"/>
        <v>0</v>
      </c>
    </row>
    <row r="39" spans="1:8" ht="37.5" customHeight="1" x14ac:dyDescent="0.2">
      <c r="A39" s="82">
        <v>4</v>
      </c>
      <c r="B39" s="84" t="s">
        <v>99</v>
      </c>
      <c r="C39" s="90" t="s">
        <v>18</v>
      </c>
      <c r="D39" s="82" t="s">
        <v>15</v>
      </c>
      <c r="E39" s="30">
        <v>0.77</v>
      </c>
      <c r="F39" s="82">
        <v>0.85</v>
      </c>
      <c r="G39" s="30">
        <v>0.8</v>
      </c>
      <c r="H39" s="3">
        <f>100-G39/F39*100</f>
        <v>5.8823529411764639</v>
      </c>
    </row>
    <row r="40" spans="1:8" ht="49.5" customHeight="1" x14ac:dyDescent="0.2">
      <c r="A40" s="82">
        <v>5</v>
      </c>
      <c r="B40" s="84" t="s">
        <v>353</v>
      </c>
      <c r="C40" s="90" t="s">
        <v>14</v>
      </c>
      <c r="D40" s="82" t="s">
        <v>15</v>
      </c>
      <c r="E40" s="30">
        <v>96.8</v>
      </c>
      <c r="F40" s="30">
        <v>85</v>
      </c>
      <c r="G40" s="30">
        <v>95.6</v>
      </c>
      <c r="H40" s="3">
        <f t="shared" si="3"/>
        <v>12.470588235294102</v>
      </c>
    </row>
    <row r="41" spans="1:8" ht="61.5" customHeight="1" x14ac:dyDescent="0.2">
      <c r="A41" s="82">
        <v>6</v>
      </c>
      <c r="B41" s="84" t="s">
        <v>444</v>
      </c>
      <c r="C41" s="90" t="s">
        <v>14</v>
      </c>
      <c r="D41" s="82" t="s">
        <v>15</v>
      </c>
      <c r="E41" s="30">
        <v>62</v>
      </c>
      <c r="F41" s="30">
        <v>61</v>
      </c>
      <c r="G41" s="30">
        <v>61</v>
      </c>
      <c r="H41" s="3">
        <f t="shared" si="3"/>
        <v>0</v>
      </c>
    </row>
    <row r="42" spans="1:8" ht="53.25" customHeight="1" x14ac:dyDescent="0.2">
      <c r="A42" s="82">
        <v>7</v>
      </c>
      <c r="B42" s="84" t="s">
        <v>354</v>
      </c>
      <c r="C42" s="90" t="s">
        <v>14</v>
      </c>
      <c r="D42" s="82" t="s">
        <v>100</v>
      </c>
      <c r="E42" s="82">
        <v>15</v>
      </c>
      <c r="F42" s="82">
        <v>6</v>
      </c>
      <c r="G42" s="82">
        <v>0</v>
      </c>
      <c r="H42" s="7">
        <f t="shared" si="3"/>
        <v>-100</v>
      </c>
    </row>
    <row r="43" spans="1:8" ht="54" customHeight="1" x14ac:dyDescent="0.2">
      <c r="A43" s="82">
        <v>8</v>
      </c>
      <c r="B43" s="84" t="s">
        <v>101</v>
      </c>
      <c r="C43" s="90" t="s">
        <v>14</v>
      </c>
      <c r="D43" s="82" t="s">
        <v>15</v>
      </c>
      <c r="E43" s="30">
        <v>63</v>
      </c>
      <c r="F43" s="30">
        <v>63</v>
      </c>
      <c r="G43" s="30">
        <v>63</v>
      </c>
      <c r="H43" s="7">
        <f t="shared" si="3"/>
        <v>0</v>
      </c>
    </row>
    <row r="44" spans="1:8" ht="36" customHeight="1" x14ac:dyDescent="0.2">
      <c r="A44" s="82">
        <v>9</v>
      </c>
      <c r="B44" s="84" t="s">
        <v>102</v>
      </c>
      <c r="C44" s="90" t="s">
        <v>14</v>
      </c>
      <c r="D44" s="82" t="s">
        <v>100</v>
      </c>
      <c r="E44" s="82">
        <v>15</v>
      </c>
      <c r="F44" s="82">
        <v>14</v>
      </c>
      <c r="G44" s="82">
        <v>5</v>
      </c>
      <c r="H44" s="3">
        <f t="shared" si="3"/>
        <v>-64.285714285714278</v>
      </c>
    </row>
    <row r="45" spans="1:8" ht="63" x14ac:dyDescent="0.2">
      <c r="A45" s="82">
        <v>10</v>
      </c>
      <c r="B45" s="84" t="s">
        <v>412</v>
      </c>
      <c r="C45" s="90" t="s">
        <v>14</v>
      </c>
      <c r="D45" s="82" t="s">
        <v>443</v>
      </c>
      <c r="E45" s="82">
        <v>29</v>
      </c>
      <c r="F45" s="82">
        <v>30</v>
      </c>
      <c r="G45" s="82">
        <v>26</v>
      </c>
      <c r="H45" s="3">
        <f t="shared" si="3"/>
        <v>-13.333333333333329</v>
      </c>
    </row>
    <row r="46" spans="1:8" ht="40.5" customHeight="1" x14ac:dyDescent="0.2">
      <c r="A46" s="82">
        <v>11</v>
      </c>
      <c r="B46" s="84" t="s">
        <v>355</v>
      </c>
      <c r="C46" s="90" t="s">
        <v>14</v>
      </c>
      <c r="D46" s="82" t="s">
        <v>15</v>
      </c>
      <c r="E46" s="30">
        <v>104.33</v>
      </c>
      <c r="F46" s="30">
        <v>95</v>
      </c>
      <c r="G46" s="30">
        <v>68.86</v>
      </c>
      <c r="H46" s="3">
        <f t="shared" si="3"/>
        <v>-27.515789473684222</v>
      </c>
    </row>
    <row r="47" spans="1:8" x14ac:dyDescent="0.2">
      <c r="A47" s="81" t="s">
        <v>152</v>
      </c>
      <c r="B47" s="104" t="s">
        <v>421</v>
      </c>
      <c r="C47" s="104"/>
      <c r="D47" s="104"/>
      <c r="E47" s="104"/>
      <c r="F47" s="104"/>
      <c r="G47" s="104"/>
      <c r="H47" s="104"/>
    </row>
    <row r="48" spans="1:8" ht="47.25" x14ac:dyDescent="0.25">
      <c r="A48" s="82">
        <v>1</v>
      </c>
      <c r="B48" s="31" t="s">
        <v>482</v>
      </c>
      <c r="C48" s="90" t="s">
        <v>14</v>
      </c>
      <c r="D48" s="90" t="s">
        <v>15</v>
      </c>
      <c r="E48" s="90">
        <v>56.5</v>
      </c>
      <c r="F48" s="90">
        <v>57.3</v>
      </c>
      <c r="G48" s="90">
        <v>56.7</v>
      </c>
      <c r="H48" s="3">
        <f>G48/F48*100-100</f>
        <v>-1.0471204188481522</v>
      </c>
    </row>
    <row r="49" spans="1:66" x14ac:dyDescent="0.25">
      <c r="A49" s="82">
        <v>2</v>
      </c>
      <c r="B49" s="31" t="s">
        <v>483</v>
      </c>
      <c r="C49" s="90" t="s">
        <v>14</v>
      </c>
      <c r="D49" s="90" t="s">
        <v>15</v>
      </c>
      <c r="E49" s="21">
        <v>90.1</v>
      </c>
      <c r="F49" s="22">
        <v>90.2</v>
      </c>
      <c r="G49" s="21">
        <v>90.1</v>
      </c>
      <c r="H49" s="7">
        <f>G49/F49*100-100</f>
        <v>-0.11086474501109933</v>
      </c>
    </row>
    <row r="50" spans="1:66" ht="31.5" x14ac:dyDescent="0.2">
      <c r="A50" s="82">
        <v>3</v>
      </c>
      <c r="B50" s="91" t="s">
        <v>162</v>
      </c>
      <c r="C50" s="90" t="s">
        <v>14</v>
      </c>
      <c r="D50" s="90" t="s">
        <v>153</v>
      </c>
      <c r="E50" s="90">
        <v>95</v>
      </c>
      <c r="F50" s="90">
        <v>95</v>
      </c>
      <c r="G50" s="90">
        <v>25</v>
      </c>
      <c r="H50" s="7">
        <f>G50/F50*100-100</f>
        <v>-73.684210526315795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1:66" ht="33.75" customHeight="1" x14ac:dyDescent="0.2">
      <c r="A51" s="81" t="s">
        <v>163</v>
      </c>
      <c r="B51" s="104" t="s">
        <v>429</v>
      </c>
      <c r="C51" s="104"/>
      <c r="D51" s="104"/>
      <c r="E51" s="104"/>
      <c r="F51" s="104"/>
      <c r="G51" s="104"/>
      <c r="H51" s="104"/>
    </row>
    <row r="52" spans="1:66" ht="47.25" x14ac:dyDescent="0.2">
      <c r="A52" s="82">
        <v>1</v>
      </c>
      <c r="B52" s="91" t="s">
        <v>165</v>
      </c>
      <c r="C52" s="90" t="s">
        <v>14</v>
      </c>
      <c r="D52" s="90" t="s">
        <v>15</v>
      </c>
      <c r="E52" s="90">
        <v>91.3</v>
      </c>
      <c r="F52" s="90">
        <v>90</v>
      </c>
      <c r="G52" s="90">
        <v>91.3</v>
      </c>
      <c r="H52" s="3">
        <f>G52/F52*100-100</f>
        <v>1.4444444444444429</v>
      </c>
    </row>
    <row r="53" spans="1:66" ht="31.5" x14ac:dyDescent="0.2">
      <c r="A53" s="82">
        <v>2</v>
      </c>
      <c r="B53" s="91" t="s">
        <v>306</v>
      </c>
      <c r="C53" s="90" t="s">
        <v>14</v>
      </c>
      <c r="D53" s="90" t="s">
        <v>15</v>
      </c>
      <c r="E53" s="90">
        <v>26.9</v>
      </c>
      <c r="F53" s="90">
        <v>26</v>
      </c>
      <c r="G53" s="90">
        <v>6.8</v>
      </c>
      <c r="H53" s="3">
        <f>G53/F53*100-100</f>
        <v>-73.84615384615384</v>
      </c>
    </row>
    <row r="54" spans="1:66" ht="94.5" x14ac:dyDescent="0.2">
      <c r="A54" s="82">
        <v>3</v>
      </c>
      <c r="B54" s="91" t="s">
        <v>480</v>
      </c>
      <c r="C54" s="90" t="s">
        <v>14</v>
      </c>
      <c r="D54" s="90" t="s">
        <v>15</v>
      </c>
      <c r="E54" s="90">
        <v>100</v>
      </c>
      <c r="F54" s="90">
        <v>100</v>
      </c>
      <c r="G54" s="90">
        <v>100</v>
      </c>
      <c r="H54" s="7">
        <f>G54/F54*100-100</f>
        <v>0</v>
      </c>
    </row>
    <row r="55" spans="1:66" ht="47.25" x14ac:dyDescent="0.2">
      <c r="A55" s="82">
        <v>4</v>
      </c>
      <c r="B55" s="91" t="s">
        <v>481</v>
      </c>
      <c r="C55" s="90" t="s">
        <v>14</v>
      </c>
      <c r="D55" s="90" t="s">
        <v>15</v>
      </c>
      <c r="E55" s="3">
        <v>57.7</v>
      </c>
      <c r="F55" s="90">
        <v>52</v>
      </c>
      <c r="G55" s="3">
        <v>0</v>
      </c>
      <c r="H55" s="3">
        <f>G55/F55*100-100</f>
        <v>-100</v>
      </c>
    </row>
    <row r="56" spans="1:66" ht="39" customHeight="1" x14ac:dyDescent="0.2">
      <c r="A56" s="81" t="s">
        <v>176</v>
      </c>
      <c r="B56" s="104" t="s">
        <v>631</v>
      </c>
      <c r="C56" s="104"/>
      <c r="D56" s="104"/>
      <c r="E56" s="104"/>
      <c r="F56" s="104"/>
      <c r="G56" s="104"/>
      <c r="H56" s="104"/>
    </row>
    <row r="57" spans="1:66" ht="31.5" x14ac:dyDescent="0.2">
      <c r="A57" s="85" t="s">
        <v>12</v>
      </c>
      <c r="B57" s="91" t="s">
        <v>307</v>
      </c>
      <c r="C57" s="90" t="s">
        <v>14</v>
      </c>
      <c r="D57" s="90" t="s">
        <v>19</v>
      </c>
      <c r="E57" s="90">
        <v>9182</v>
      </c>
      <c r="F57" s="90">
        <v>9165</v>
      </c>
      <c r="G57" s="90">
        <v>9171</v>
      </c>
      <c r="H57" s="3">
        <f>G57/F57*100-100</f>
        <v>6.546644844516436E-2</v>
      </c>
    </row>
    <row r="58" spans="1:66" x14ac:dyDescent="0.2">
      <c r="A58" s="85" t="s">
        <v>16</v>
      </c>
      <c r="B58" s="91" t="s">
        <v>177</v>
      </c>
      <c r="C58" s="90" t="s">
        <v>14</v>
      </c>
      <c r="D58" s="90" t="s">
        <v>178</v>
      </c>
      <c r="E58" s="90">
        <v>775.6</v>
      </c>
      <c r="F58" s="90">
        <v>772.5</v>
      </c>
      <c r="G58" s="90">
        <v>783.9</v>
      </c>
      <c r="H58" s="3">
        <f>G58/F58*100-100</f>
        <v>1.4757281553398087</v>
      </c>
    </row>
    <row r="59" spans="1:66" ht="31.5" x14ac:dyDescent="0.2">
      <c r="A59" s="85" t="s">
        <v>20</v>
      </c>
      <c r="B59" s="91" t="s">
        <v>179</v>
      </c>
      <c r="C59" s="90" t="s">
        <v>14</v>
      </c>
      <c r="D59" s="90" t="s">
        <v>15</v>
      </c>
      <c r="E59" s="90">
        <v>28.2</v>
      </c>
      <c r="F59" s="90">
        <v>28.6</v>
      </c>
      <c r="G59" s="90">
        <v>28.6</v>
      </c>
      <c r="H59" s="3">
        <f>G59/F59*100-100</f>
        <v>0</v>
      </c>
    </row>
    <row r="60" spans="1:66" ht="33" customHeight="1" x14ac:dyDescent="0.2">
      <c r="A60" s="88" t="s">
        <v>188</v>
      </c>
      <c r="B60" s="104" t="s">
        <v>393</v>
      </c>
      <c r="C60" s="104"/>
      <c r="D60" s="104"/>
      <c r="E60" s="104"/>
      <c r="F60" s="104"/>
      <c r="G60" s="104"/>
      <c r="H60" s="104"/>
      <c r="J60" s="80"/>
      <c r="K60" s="80"/>
      <c r="L60" s="80"/>
      <c r="M60" s="80"/>
      <c r="N60" s="80"/>
      <c r="O60" s="80"/>
      <c r="P60" s="80"/>
      <c r="Q60" s="80"/>
    </row>
    <row r="61" spans="1:66" ht="31.5" x14ac:dyDescent="0.2">
      <c r="A61" s="7">
        <v>1</v>
      </c>
      <c r="B61" s="91" t="s">
        <v>195</v>
      </c>
      <c r="C61" s="90" t="s">
        <v>190</v>
      </c>
      <c r="D61" s="90" t="s">
        <v>15</v>
      </c>
      <c r="E61" s="90">
        <v>20</v>
      </c>
      <c r="F61" s="90">
        <v>21.4</v>
      </c>
      <c r="G61" s="90">
        <v>0</v>
      </c>
      <c r="H61" s="7">
        <f>G61/F61*100-100</f>
        <v>-100</v>
      </c>
      <c r="J61" s="80"/>
      <c r="K61" s="80"/>
      <c r="L61" s="80"/>
      <c r="M61" s="80"/>
      <c r="N61" s="80"/>
      <c r="O61" s="80"/>
      <c r="P61" s="80"/>
      <c r="Q61" s="80"/>
    </row>
    <row r="62" spans="1:66" ht="47.25" x14ac:dyDescent="0.2">
      <c r="A62" s="7">
        <v>2</v>
      </c>
      <c r="B62" s="91" t="s">
        <v>189</v>
      </c>
      <c r="C62" s="90" t="s">
        <v>190</v>
      </c>
      <c r="D62" s="90" t="s">
        <v>15</v>
      </c>
      <c r="E62" s="90">
        <v>26.7</v>
      </c>
      <c r="F62" s="90">
        <v>32.6</v>
      </c>
      <c r="G62" s="90">
        <v>0</v>
      </c>
      <c r="H62" s="29">
        <f>G62/F62*100-100</f>
        <v>-100</v>
      </c>
      <c r="J62" s="80"/>
      <c r="K62" s="80"/>
      <c r="L62" s="80"/>
      <c r="M62" s="80"/>
      <c r="N62" s="80"/>
      <c r="O62" s="80"/>
      <c r="P62" s="80"/>
      <c r="Q62" s="80"/>
    </row>
    <row r="63" spans="1:66" ht="47.25" x14ac:dyDescent="0.2">
      <c r="A63" s="7">
        <v>3</v>
      </c>
      <c r="B63" s="91" t="s">
        <v>198</v>
      </c>
      <c r="C63" s="90" t="s">
        <v>190</v>
      </c>
      <c r="D63" s="90" t="s">
        <v>15</v>
      </c>
      <c r="E63" s="90">
        <v>33.700000000000003</v>
      </c>
      <c r="F63" s="90">
        <v>40.1</v>
      </c>
      <c r="G63" s="90">
        <v>0</v>
      </c>
      <c r="H63" s="29">
        <f>G63/F63*100-100</f>
        <v>-100</v>
      </c>
      <c r="J63" s="80"/>
      <c r="K63" s="80"/>
      <c r="L63" s="80"/>
      <c r="M63" s="80"/>
      <c r="N63" s="80"/>
      <c r="O63" s="80"/>
      <c r="P63" s="80"/>
      <c r="Q63" s="80"/>
    </row>
    <row r="64" spans="1:66" ht="63" x14ac:dyDescent="0.2">
      <c r="A64" s="7">
        <v>4</v>
      </c>
      <c r="B64" s="91" t="s">
        <v>448</v>
      </c>
      <c r="C64" s="90" t="s">
        <v>14</v>
      </c>
      <c r="D64" s="90" t="s">
        <v>15</v>
      </c>
      <c r="E64" s="90">
        <v>19.899999999999999</v>
      </c>
      <c r="F64" s="90">
        <v>100</v>
      </c>
      <c r="G64" s="90">
        <v>0</v>
      </c>
      <c r="H64" s="7">
        <f>G64/F64*100-100</f>
        <v>-100</v>
      </c>
      <c r="J64" s="80"/>
      <c r="K64" s="80"/>
      <c r="L64" s="80"/>
      <c r="M64" s="80"/>
      <c r="N64" s="80"/>
      <c r="O64" s="80"/>
      <c r="P64" s="80"/>
      <c r="Q64" s="80"/>
    </row>
    <row r="65" spans="1:66" ht="31.5" x14ac:dyDescent="0.2">
      <c r="A65" s="7">
        <v>5</v>
      </c>
      <c r="B65" s="91" t="s">
        <v>192</v>
      </c>
      <c r="C65" s="90" t="s">
        <v>190</v>
      </c>
      <c r="D65" s="90" t="s">
        <v>15</v>
      </c>
      <c r="E65" s="90">
        <v>96.7</v>
      </c>
      <c r="F65" s="90">
        <v>96.7</v>
      </c>
      <c r="G65" s="90">
        <v>96.7</v>
      </c>
      <c r="H65" s="90">
        <v>0</v>
      </c>
      <c r="J65" s="80"/>
      <c r="K65" s="80"/>
      <c r="L65" s="80"/>
      <c r="M65" s="80"/>
      <c r="N65" s="80"/>
      <c r="O65" s="80"/>
      <c r="P65" s="80"/>
      <c r="Q65" s="80"/>
    </row>
    <row r="66" spans="1:66" ht="31.5" x14ac:dyDescent="0.2">
      <c r="A66" s="7">
        <v>6</v>
      </c>
      <c r="B66" s="91" t="s">
        <v>193</v>
      </c>
      <c r="C66" s="90" t="s">
        <v>190</v>
      </c>
      <c r="D66" s="90" t="s">
        <v>15</v>
      </c>
      <c r="E66" s="90">
        <v>63</v>
      </c>
      <c r="F66" s="90">
        <v>64</v>
      </c>
      <c r="G66" s="90">
        <v>0</v>
      </c>
      <c r="H66" s="7">
        <f>G66/F66*100-100</f>
        <v>-100</v>
      </c>
      <c r="J66" s="80"/>
      <c r="K66" s="80"/>
      <c r="L66" s="80"/>
      <c r="M66" s="80"/>
      <c r="N66" s="80"/>
      <c r="O66" s="80"/>
      <c r="P66" s="80"/>
      <c r="Q66" s="80"/>
    </row>
    <row r="67" spans="1:66" ht="31.5" x14ac:dyDescent="0.2">
      <c r="A67" s="7">
        <v>8</v>
      </c>
      <c r="B67" s="91" t="s">
        <v>315</v>
      </c>
      <c r="C67" s="90" t="s">
        <v>314</v>
      </c>
      <c r="D67" s="90" t="s">
        <v>15</v>
      </c>
      <c r="E67" s="90">
        <v>100</v>
      </c>
      <c r="F67" s="90">
        <v>95</v>
      </c>
      <c r="G67" s="90">
        <v>16.7</v>
      </c>
      <c r="H67" s="3">
        <f t="shared" ref="H67" si="4">G67/F67*100-100</f>
        <v>-82.421052631578945</v>
      </c>
      <c r="J67" s="80"/>
      <c r="K67" s="80"/>
      <c r="L67" s="80"/>
      <c r="M67" s="80"/>
      <c r="N67" s="80"/>
      <c r="O67" s="80"/>
      <c r="P67" s="80"/>
      <c r="Q67" s="80"/>
    </row>
    <row r="68" spans="1:66" ht="33" customHeight="1" x14ac:dyDescent="0.2">
      <c r="A68" s="81" t="s">
        <v>212</v>
      </c>
      <c r="B68" s="104" t="s">
        <v>632</v>
      </c>
      <c r="C68" s="104"/>
      <c r="D68" s="104"/>
      <c r="E68" s="104"/>
      <c r="F68" s="104"/>
      <c r="G68" s="104"/>
      <c r="H68" s="104"/>
      <c r="J68" s="80"/>
      <c r="K68" s="80"/>
      <c r="L68" s="80"/>
      <c r="M68" s="80"/>
      <c r="N68" s="80"/>
      <c r="O68" s="80"/>
      <c r="P68" s="80"/>
      <c r="Q68" s="80"/>
    </row>
    <row r="69" spans="1:66" ht="31.5" x14ac:dyDescent="0.2">
      <c r="A69" s="82">
        <v>1</v>
      </c>
      <c r="B69" s="91" t="s">
        <v>301</v>
      </c>
      <c r="C69" s="90" t="s">
        <v>14</v>
      </c>
      <c r="D69" s="21" t="s">
        <v>15</v>
      </c>
      <c r="E69" s="21">
        <v>94</v>
      </c>
      <c r="F69" s="21">
        <v>94</v>
      </c>
      <c r="G69" s="21">
        <v>94</v>
      </c>
      <c r="H69" s="21">
        <f>G69/F69*100-100</f>
        <v>0</v>
      </c>
      <c r="J69" s="80"/>
      <c r="K69" s="80"/>
      <c r="L69" s="80"/>
      <c r="M69" s="80"/>
      <c r="N69" s="80"/>
      <c r="O69" s="80"/>
      <c r="P69" s="80"/>
      <c r="Q69" s="80"/>
    </row>
    <row r="70" spans="1:66" ht="78.75" x14ac:dyDescent="0.2">
      <c r="A70" s="82">
        <v>2</v>
      </c>
      <c r="B70" s="91" t="s">
        <v>302</v>
      </c>
      <c r="C70" s="90" t="s">
        <v>14</v>
      </c>
      <c r="D70" s="21" t="s">
        <v>15</v>
      </c>
      <c r="E70" s="21">
        <v>85.78</v>
      </c>
      <c r="F70" s="21">
        <v>87.22</v>
      </c>
      <c r="G70" s="21">
        <v>85.78</v>
      </c>
      <c r="H70" s="22">
        <f>G70/F70*100-100</f>
        <v>-1.6509974776427327</v>
      </c>
      <c r="J70" s="80"/>
      <c r="K70" s="80"/>
      <c r="L70" s="80"/>
      <c r="M70" s="80"/>
      <c r="N70" s="80"/>
      <c r="O70" s="80"/>
      <c r="P70" s="80"/>
      <c r="Q70" s="80"/>
    </row>
    <row r="71" spans="1:66" ht="31.5" x14ac:dyDescent="0.2">
      <c r="A71" s="82">
        <v>3</v>
      </c>
      <c r="B71" s="91" t="s">
        <v>213</v>
      </c>
      <c r="C71" s="90" t="s">
        <v>14</v>
      </c>
      <c r="D71" s="21" t="s">
        <v>15</v>
      </c>
      <c r="E71" s="21">
        <v>89</v>
      </c>
      <c r="F71" s="21">
        <v>89</v>
      </c>
      <c r="G71" s="21">
        <v>89</v>
      </c>
      <c r="H71" s="21">
        <f t="shared" ref="H71:H73" si="5">G71/F71*100-100</f>
        <v>0</v>
      </c>
      <c r="J71" s="80"/>
      <c r="K71" s="80"/>
      <c r="L71" s="80"/>
      <c r="M71" s="80"/>
      <c r="N71" s="80"/>
      <c r="O71" s="80"/>
      <c r="P71" s="80"/>
      <c r="Q71" s="80"/>
    </row>
    <row r="72" spans="1:66" ht="31.5" x14ac:dyDescent="0.2">
      <c r="A72" s="82">
        <v>4</v>
      </c>
      <c r="B72" s="91" t="s">
        <v>214</v>
      </c>
      <c r="C72" s="90" t="s">
        <v>14</v>
      </c>
      <c r="D72" s="21" t="s">
        <v>15</v>
      </c>
      <c r="E72" s="21">
        <v>73</v>
      </c>
      <c r="F72" s="21">
        <v>73</v>
      </c>
      <c r="G72" s="21">
        <v>73</v>
      </c>
      <c r="H72" s="21">
        <f t="shared" si="5"/>
        <v>0</v>
      </c>
      <c r="J72" s="80"/>
      <c r="K72" s="80"/>
      <c r="L72" s="80"/>
      <c r="M72" s="80"/>
      <c r="N72" s="80"/>
      <c r="O72" s="80"/>
      <c r="P72" s="80"/>
      <c r="Q72" s="80"/>
    </row>
    <row r="73" spans="1:66" ht="31.5" x14ac:dyDescent="0.2">
      <c r="A73" s="82">
        <v>5</v>
      </c>
      <c r="B73" s="91" t="s">
        <v>215</v>
      </c>
      <c r="C73" s="90" t="s">
        <v>14</v>
      </c>
      <c r="D73" s="21" t="s">
        <v>15</v>
      </c>
      <c r="E73" s="21">
        <v>93.4</v>
      </c>
      <c r="F73" s="21">
        <v>93.4</v>
      </c>
      <c r="G73" s="21">
        <v>93.4</v>
      </c>
      <c r="H73" s="21">
        <f t="shared" si="5"/>
        <v>0</v>
      </c>
      <c r="J73" s="80"/>
      <c r="K73" s="80"/>
      <c r="L73" s="80"/>
      <c r="M73" s="80"/>
      <c r="N73" s="80"/>
      <c r="O73" s="80"/>
      <c r="P73" s="80"/>
      <c r="Q73" s="80"/>
    </row>
    <row r="74" spans="1:66" x14ac:dyDescent="0.2">
      <c r="A74" s="81" t="s">
        <v>218</v>
      </c>
      <c r="B74" s="104" t="s">
        <v>406</v>
      </c>
      <c r="C74" s="104"/>
      <c r="D74" s="104"/>
      <c r="E74" s="104"/>
      <c r="F74" s="104"/>
      <c r="G74" s="104"/>
      <c r="H74" s="104"/>
    </row>
    <row r="75" spans="1:66" ht="31.5" x14ac:dyDescent="0.2">
      <c r="A75" s="85" t="s">
        <v>12</v>
      </c>
      <c r="B75" s="91" t="s">
        <v>356</v>
      </c>
      <c r="C75" s="90" t="s">
        <v>14</v>
      </c>
      <c r="D75" s="90" t="s">
        <v>15</v>
      </c>
      <c r="E75" s="90">
        <v>88.5</v>
      </c>
      <c r="F75" s="90">
        <v>79</v>
      </c>
      <c r="G75" s="90">
        <v>97.83</v>
      </c>
      <c r="H75" s="3">
        <f>(G75/F75*100)-100</f>
        <v>23.835443037974684</v>
      </c>
    </row>
    <row r="76" spans="1:66" ht="63" x14ac:dyDescent="0.2">
      <c r="A76" s="85" t="s">
        <v>16</v>
      </c>
      <c r="B76" s="91" t="s">
        <v>405</v>
      </c>
      <c r="C76" s="90" t="s">
        <v>14</v>
      </c>
      <c r="D76" s="90" t="s">
        <v>15</v>
      </c>
      <c r="E76" s="90">
        <v>98.36</v>
      </c>
      <c r="F76" s="90">
        <v>94</v>
      </c>
      <c r="G76" s="90">
        <v>98.88</v>
      </c>
      <c r="H76" s="3">
        <f t="shared" ref="H76" si="6">(G76/F76*100)-100</f>
        <v>5.1914893617021249</v>
      </c>
    </row>
    <row r="77" spans="1:66" x14ac:dyDescent="0.2">
      <c r="A77" s="81" t="s">
        <v>223</v>
      </c>
      <c r="B77" s="104" t="s">
        <v>411</v>
      </c>
      <c r="C77" s="104"/>
      <c r="D77" s="104"/>
      <c r="E77" s="104"/>
      <c r="F77" s="104"/>
      <c r="G77" s="104"/>
      <c r="H77" s="10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</row>
    <row r="78" spans="1:66" ht="47.25" x14ac:dyDescent="0.2">
      <c r="A78" s="76">
        <v>1</v>
      </c>
      <c r="B78" s="77" t="s">
        <v>224</v>
      </c>
      <c r="C78" s="76" t="s">
        <v>14</v>
      </c>
      <c r="D78" s="76" t="s">
        <v>15</v>
      </c>
      <c r="E78" s="76">
        <v>84</v>
      </c>
      <c r="F78" s="76">
        <v>84</v>
      </c>
      <c r="G78" s="76">
        <v>0</v>
      </c>
      <c r="H78" s="76">
        <f t="shared" ref="H78:H83" si="7">ROUND(G78/F78*100,2)-100</f>
        <v>-100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1:66" ht="47.25" x14ac:dyDescent="0.2">
      <c r="A79" s="76">
        <v>2</v>
      </c>
      <c r="B79" s="77" t="s">
        <v>415</v>
      </c>
      <c r="C79" s="76" t="s">
        <v>14</v>
      </c>
      <c r="D79" s="76" t="s">
        <v>225</v>
      </c>
      <c r="E79" s="76">
        <v>20976</v>
      </c>
      <c r="F79" s="76">
        <v>17000</v>
      </c>
      <c r="G79" s="76">
        <v>4519.7</v>
      </c>
      <c r="H79" s="78">
        <f t="shared" si="7"/>
        <v>-73.41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1:66" ht="47.25" x14ac:dyDescent="0.2">
      <c r="A80" s="76">
        <v>3</v>
      </c>
      <c r="B80" s="77" t="s">
        <v>416</v>
      </c>
      <c r="C80" s="76" t="s">
        <v>14</v>
      </c>
      <c r="D80" s="76" t="s">
        <v>225</v>
      </c>
      <c r="E80" s="76">
        <v>6237.5</v>
      </c>
      <c r="F80" s="76">
        <v>6000</v>
      </c>
      <c r="G80" s="76">
        <v>2400.8000000000002</v>
      </c>
      <c r="H80" s="78">
        <f t="shared" si="7"/>
        <v>-59.99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</row>
    <row r="81" spans="1:66" ht="47.25" x14ac:dyDescent="0.2">
      <c r="A81" s="76">
        <v>4</v>
      </c>
      <c r="B81" s="77" t="s">
        <v>417</v>
      </c>
      <c r="C81" s="76" t="s">
        <v>14</v>
      </c>
      <c r="D81" s="76" t="s">
        <v>233</v>
      </c>
      <c r="E81" s="76">
        <v>312146</v>
      </c>
      <c r="F81" s="76">
        <v>243700</v>
      </c>
      <c r="G81" s="76">
        <v>74586</v>
      </c>
      <c r="H81" s="78">
        <f t="shared" si="7"/>
        <v>-69.39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66" ht="47.25" x14ac:dyDescent="0.2">
      <c r="A82" s="76">
        <v>5</v>
      </c>
      <c r="B82" s="77" t="s">
        <v>418</v>
      </c>
      <c r="C82" s="76" t="s">
        <v>14</v>
      </c>
      <c r="D82" s="76" t="s">
        <v>233</v>
      </c>
      <c r="E82" s="76">
        <v>240593.1</v>
      </c>
      <c r="F82" s="76">
        <v>200</v>
      </c>
      <c r="G82" s="76">
        <v>773</v>
      </c>
      <c r="H82" s="78">
        <f t="shared" si="7"/>
        <v>286.5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</row>
    <row r="83" spans="1:66" ht="47.25" x14ac:dyDescent="0.2">
      <c r="A83" s="76">
        <v>6</v>
      </c>
      <c r="B83" s="77" t="s">
        <v>420</v>
      </c>
      <c r="C83" s="76" t="s">
        <v>14</v>
      </c>
      <c r="D83" s="76" t="s">
        <v>15</v>
      </c>
      <c r="E83" s="76">
        <v>96.29</v>
      </c>
      <c r="F83" s="76">
        <v>96.29</v>
      </c>
      <c r="G83" s="76">
        <v>96.29</v>
      </c>
      <c r="H83" s="76">
        <f t="shared" si="7"/>
        <v>0</v>
      </c>
      <c r="J83" s="4"/>
      <c r="K83" s="4"/>
      <c r="L83" s="4"/>
      <c r="M83" s="4"/>
      <c r="N83" s="4"/>
      <c r="O83" s="4"/>
      <c r="P83" s="4"/>
      <c r="Q83" s="4"/>
    </row>
    <row r="84" spans="1:66" ht="47.25" x14ac:dyDescent="0.2">
      <c r="A84" s="76">
        <v>7</v>
      </c>
      <c r="B84" s="77" t="s">
        <v>226</v>
      </c>
      <c r="C84" s="76" t="s">
        <v>14</v>
      </c>
      <c r="D84" s="76" t="s">
        <v>15</v>
      </c>
      <c r="E84" s="78">
        <v>95.7</v>
      </c>
      <c r="F84" s="76">
        <v>95</v>
      </c>
      <c r="G84" s="78" t="s">
        <v>636</v>
      </c>
      <c r="H84" s="78" t="s">
        <v>636</v>
      </c>
      <c r="J84" s="4"/>
      <c r="K84" s="4"/>
      <c r="L84" s="4"/>
      <c r="M84" s="4"/>
      <c r="N84" s="4"/>
      <c r="O84" s="4"/>
      <c r="P84" s="4"/>
      <c r="Q84" s="4"/>
    </row>
    <row r="85" spans="1:66" ht="39" customHeight="1" x14ac:dyDescent="0.2">
      <c r="A85" s="81" t="s">
        <v>238</v>
      </c>
      <c r="B85" s="104" t="s">
        <v>391</v>
      </c>
      <c r="C85" s="104"/>
      <c r="D85" s="104"/>
      <c r="E85" s="104"/>
      <c r="F85" s="104"/>
      <c r="G85" s="104"/>
      <c r="H85" s="104"/>
      <c r="I85" s="8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</row>
    <row r="86" spans="1:66" ht="31.5" x14ac:dyDescent="0.2">
      <c r="A86" s="82">
        <v>1</v>
      </c>
      <c r="B86" s="84" t="s">
        <v>359</v>
      </c>
      <c r="C86" s="82" t="s">
        <v>190</v>
      </c>
      <c r="D86" s="82" t="s">
        <v>15</v>
      </c>
      <c r="E86" s="82">
        <v>93.3</v>
      </c>
      <c r="F86" s="82">
        <v>96.7</v>
      </c>
      <c r="G86" s="82">
        <v>93.3</v>
      </c>
      <c r="H86" s="3">
        <f>G86/F86*100-100</f>
        <v>-3.5160289555325761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</row>
    <row r="87" spans="1:66" ht="63" outlineLevel="1" x14ac:dyDescent="0.2">
      <c r="A87" s="82">
        <v>2</v>
      </c>
      <c r="B87" s="84" t="s">
        <v>633</v>
      </c>
      <c r="C87" s="82" t="s">
        <v>190</v>
      </c>
      <c r="D87" s="82" t="s">
        <v>15</v>
      </c>
      <c r="E87" s="3">
        <v>20</v>
      </c>
      <c r="F87" s="3">
        <v>25</v>
      </c>
      <c r="G87" s="3">
        <v>0</v>
      </c>
      <c r="H87" s="3">
        <f>G87/F87*100-100</f>
        <v>-100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1:66" ht="110.25" x14ac:dyDescent="0.2">
      <c r="A88" s="82">
        <v>3</v>
      </c>
      <c r="B88" s="84" t="s">
        <v>392</v>
      </c>
      <c r="C88" s="82" t="s">
        <v>190</v>
      </c>
      <c r="D88" s="82" t="s">
        <v>15</v>
      </c>
      <c r="E88" s="3">
        <v>15</v>
      </c>
      <c r="F88" s="3">
        <v>25</v>
      </c>
      <c r="G88" s="3">
        <v>0</v>
      </c>
      <c r="H88" s="3">
        <f>G88/F88*100-100</f>
        <v>-100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1:66" ht="63" x14ac:dyDescent="0.2">
      <c r="A89" s="82">
        <v>4</v>
      </c>
      <c r="B89" s="9" t="s">
        <v>455</v>
      </c>
      <c r="C89" s="82" t="s">
        <v>190</v>
      </c>
      <c r="D89" s="82" t="s">
        <v>15</v>
      </c>
      <c r="E89" s="3">
        <v>100</v>
      </c>
      <c r="F89" s="3">
        <v>90</v>
      </c>
      <c r="G89" s="3">
        <v>0</v>
      </c>
      <c r="H89" s="3">
        <f>G89/F89*100-100</f>
        <v>-100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6" ht="42.75" customHeight="1" x14ac:dyDescent="0.2">
      <c r="A90" s="81" t="s">
        <v>342</v>
      </c>
      <c r="B90" s="104" t="s">
        <v>390</v>
      </c>
      <c r="C90" s="104"/>
      <c r="D90" s="104"/>
      <c r="E90" s="104"/>
      <c r="F90" s="104"/>
      <c r="G90" s="104"/>
      <c r="H90" s="104"/>
    </row>
    <row r="91" spans="1:66" ht="31.5" x14ac:dyDescent="0.2">
      <c r="A91" s="7">
        <v>1</v>
      </c>
      <c r="B91" s="84" t="s">
        <v>430</v>
      </c>
      <c r="C91" s="82" t="s">
        <v>18</v>
      </c>
      <c r="D91" s="82" t="s">
        <v>191</v>
      </c>
      <c r="E91" s="82">
        <v>10.3</v>
      </c>
      <c r="F91" s="82">
        <v>13.01</v>
      </c>
      <c r="G91" s="82">
        <v>4.2</v>
      </c>
      <c r="H91" s="3">
        <f>G91/F91*100-100</f>
        <v>-67.717140661029973</v>
      </c>
    </row>
    <row r="92" spans="1:66" x14ac:dyDescent="0.2">
      <c r="A92" s="81" t="s">
        <v>431</v>
      </c>
      <c r="B92" s="104" t="s">
        <v>432</v>
      </c>
      <c r="C92" s="104"/>
      <c r="D92" s="104"/>
      <c r="E92" s="104"/>
      <c r="F92" s="104"/>
      <c r="G92" s="104"/>
      <c r="H92" s="104"/>
      <c r="L92" s="5" t="e">
        <f>#REF!</f>
        <v>#REF!</v>
      </c>
      <c r="M92" s="5" t="e">
        <f>#REF!</f>
        <v>#REF!</v>
      </c>
      <c r="N92" s="5" t="e">
        <f>#REF!</f>
        <v>#REF!</v>
      </c>
      <c r="O92" s="5" t="e">
        <f>#REF!</f>
        <v>#REF!</v>
      </c>
      <c r="P92" s="5" t="e">
        <f>#REF!</f>
        <v>#REF!</v>
      </c>
      <c r="Q92" s="79" t="e">
        <f>#REF!</f>
        <v>#REF!</v>
      </c>
      <c r="BM92" s="4"/>
      <c r="BN92" s="4"/>
    </row>
    <row r="93" spans="1:66" x14ac:dyDescent="0.2">
      <c r="A93" s="82">
        <v>1</v>
      </c>
      <c r="B93" s="84" t="s">
        <v>433</v>
      </c>
      <c r="C93" s="82" t="s">
        <v>190</v>
      </c>
      <c r="D93" s="82" t="s">
        <v>434</v>
      </c>
      <c r="E93" s="82">
        <v>4.8</v>
      </c>
      <c r="F93" s="82">
        <v>4.7</v>
      </c>
      <c r="G93" s="82" t="s">
        <v>636</v>
      </c>
      <c r="H93" s="7" t="s">
        <v>636</v>
      </c>
      <c r="L93" s="5" t="e">
        <f>#REF!</f>
        <v>#REF!</v>
      </c>
      <c r="M93" s="5" t="e">
        <f>#REF!</f>
        <v>#REF!</v>
      </c>
      <c r="N93" s="5" t="e">
        <f>#REF!</f>
        <v>#REF!</v>
      </c>
      <c r="O93" s="5" t="e">
        <f>#REF!</f>
        <v>#REF!</v>
      </c>
      <c r="P93" s="5" t="e">
        <f>#REF!</f>
        <v>#REF!</v>
      </c>
      <c r="Q93" s="79" t="e">
        <f>#REF!</f>
        <v>#REF!</v>
      </c>
      <c r="BM93" s="4"/>
      <c r="BN93" s="4"/>
    </row>
    <row r="94" spans="1:66" x14ac:dyDescent="0.2">
      <c r="A94" s="82">
        <v>2</v>
      </c>
      <c r="B94" s="86" t="s">
        <v>435</v>
      </c>
      <c r="C94" s="82" t="s">
        <v>190</v>
      </c>
      <c r="D94" s="82" t="s">
        <v>436</v>
      </c>
      <c r="E94" s="82">
        <v>1.4</v>
      </c>
      <c r="F94" s="3">
        <v>1.3</v>
      </c>
      <c r="G94" s="3" t="s">
        <v>636</v>
      </c>
      <c r="H94" s="7" t="s">
        <v>636</v>
      </c>
      <c r="L94" s="5" t="e">
        <f>#REF!</f>
        <v>#REF!</v>
      </c>
      <c r="M94" s="5" t="e">
        <f>#REF!</f>
        <v>#REF!</v>
      </c>
      <c r="N94" s="5" t="e">
        <f>#REF!</f>
        <v>#REF!</v>
      </c>
      <c r="O94" s="5" t="e">
        <f>#REF!</f>
        <v>#REF!</v>
      </c>
      <c r="P94" s="5" t="e">
        <f>#REF!</f>
        <v>#REF!</v>
      </c>
      <c r="Q94" s="79" t="e">
        <f>#REF!</f>
        <v>#REF!</v>
      </c>
      <c r="BM94" s="4"/>
      <c r="BN94" s="4"/>
    </row>
    <row r="95" spans="1:66" ht="31.5" x14ac:dyDescent="0.2">
      <c r="A95" s="82">
        <v>3</v>
      </c>
      <c r="B95" s="86" t="s">
        <v>437</v>
      </c>
      <c r="C95" s="82" t="s">
        <v>190</v>
      </c>
      <c r="D95" s="82" t="s">
        <v>15</v>
      </c>
      <c r="E95" s="82">
        <v>80.5</v>
      </c>
      <c r="F95" s="3">
        <v>100</v>
      </c>
      <c r="G95" s="3">
        <v>20</v>
      </c>
      <c r="H95" s="3">
        <f>G95/F95*100-100</f>
        <v>-80</v>
      </c>
      <c r="L95" s="5" t="e">
        <f>#REF!</f>
        <v>#REF!</v>
      </c>
      <c r="M95" s="5" t="e">
        <f>#REF!</f>
        <v>#REF!</v>
      </c>
      <c r="N95" s="5" t="e">
        <f>#REF!</f>
        <v>#REF!</v>
      </c>
      <c r="O95" s="5" t="e">
        <f>#REF!</f>
        <v>#REF!</v>
      </c>
      <c r="P95" s="5" t="e">
        <f>#REF!</f>
        <v>#REF!</v>
      </c>
      <c r="Q95" s="79" t="e">
        <f>#REF!</f>
        <v>#REF!</v>
      </c>
      <c r="BM95" s="4"/>
      <c r="BN95" s="4"/>
    </row>
    <row r="96" spans="1:66" ht="31.5" x14ac:dyDescent="0.2">
      <c r="A96" s="82">
        <v>4</v>
      </c>
      <c r="B96" s="86" t="s">
        <v>456</v>
      </c>
      <c r="C96" s="82" t="s">
        <v>190</v>
      </c>
      <c r="D96" s="82" t="s">
        <v>15</v>
      </c>
      <c r="E96" s="82">
        <v>97.5</v>
      </c>
      <c r="F96" s="3">
        <v>100</v>
      </c>
      <c r="G96" s="3">
        <v>23.8</v>
      </c>
      <c r="H96" s="3">
        <f>G96/F96*100-100</f>
        <v>-76.2</v>
      </c>
      <c r="L96" s="5" t="e">
        <f>#REF!</f>
        <v>#REF!</v>
      </c>
      <c r="M96" s="5" t="e">
        <f>#REF!</f>
        <v>#REF!</v>
      </c>
      <c r="N96" s="5" t="e">
        <f>#REF!</f>
        <v>#REF!</v>
      </c>
      <c r="O96" s="5" t="e">
        <f>#REF!</f>
        <v>#REF!</v>
      </c>
      <c r="P96" s="5" t="e">
        <f>#REF!</f>
        <v>#REF!</v>
      </c>
      <c r="Q96" s="79" t="e">
        <f>#REF!</f>
        <v>#REF!</v>
      </c>
      <c r="BM96" s="4"/>
      <c r="BN96" s="4"/>
    </row>
    <row r="97" spans="12:17" x14ac:dyDescent="0.2">
      <c r="L97" s="5" t="e">
        <f>#REF!</f>
        <v>#REF!</v>
      </c>
      <c r="M97" s="5" t="e">
        <f>#REF!</f>
        <v>#REF!</v>
      </c>
      <c r="N97" s="5" t="e">
        <f>#REF!</f>
        <v>#REF!</v>
      </c>
      <c r="O97" s="5" t="e">
        <f>#REF!</f>
        <v>#REF!</v>
      </c>
      <c r="P97" s="5" t="e">
        <f>#REF!</f>
        <v>#REF!</v>
      </c>
      <c r="Q97" s="79" t="e">
        <f>#REF!</f>
        <v>#REF!</v>
      </c>
    </row>
    <row r="98" spans="12:17" x14ac:dyDescent="0.2">
      <c r="L98" s="5" t="e">
        <f>#REF!</f>
        <v>#REF!</v>
      </c>
      <c r="M98" s="5" t="e">
        <f>#REF!</f>
        <v>#REF!</v>
      </c>
      <c r="N98" s="5" t="e">
        <f>#REF!</f>
        <v>#REF!</v>
      </c>
      <c r="O98" s="5" t="e">
        <f>#REF!</f>
        <v>#REF!</v>
      </c>
      <c r="P98" s="5" t="e">
        <f>#REF!</f>
        <v>#REF!</v>
      </c>
      <c r="Q98" s="79" t="e">
        <f>#REF!</f>
        <v>#REF!</v>
      </c>
    </row>
    <row r="99" spans="12:17" x14ac:dyDescent="0.2">
      <c r="L99" s="5" t="e">
        <f>#REF!</f>
        <v>#REF!</v>
      </c>
      <c r="M99" s="5" t="e">
        <f>#REF!</f>
        <v>#REF!</v>
      </c>
      <c r="N99" s="5" t="e">
        <f>#REF!</f>
        <v>#REF!</v>
      </c>
      <c r="O99" s="5" t="e">
        <f>#REF!</f>
        <v>#REF!</v>
      </c>
      <c r="P99" s="5" t="e">
        <f>#REF!</f>
        <v>#REF!</v>
      </c>
      <c r="Q99" s="79" t="e">
        <f>#REF!</f>
        <v>#REF!</v>
      </c>
    </row>
    <row r="100" spans="12:17" x14ac:dyDescent="0.2">
      <c r="L100" s="5" t="e">
        <f>#REF!</f>
        <v>#REF!</v>
      </c>
      <c r="M100" s="5" t="e">
        <f>#REF!</f>
        <v>#REF!</v>
      </c>
      <c r="N100" s="5" t="e">
        <f>#REF!</f>
        <v>#REF!</v>
      </c>
      <c r="O100" s="5" t="e">
        <f>#REF!</f>
        <v>#REF!</v>
      </c>
      <c r="P100" s="5" t="e">
        <f>#REF!</f>
        <v>#REF!</v>
      </c>
      <c r="Q100" s="79" t="e">
        <f>#REF!</f>
        <v>#REF!</v>
      </c>
    </row>
    <row r="101" spans="12:17" x14ac:dyDescent="0.2">
      <c r="L101" s="5" t="e">
        <f>#REF!</f>
        <v>#REF!</v>
      </c>
      <c r="M101" s="5" t="e">
        <f>#REF!</f>
        <v>#REF!</v>
      </c>
      <c r="N101" s="5" t="e">
        <f>#REF!</f>
        <v>#REF!</v>
      </c>
      <c r="O101" s="5" t="e">
        <f>#REF!</f>
        <v>#REF!</v>
      </c>
      <c r="P101" s="5" t="e">
        <f>#REF!</f>
        <v>#REF!</v>
      </c>
      <c r="Q101" s="79" t="e">
        <f>#REF!</f>
        <v>#REF!</v>
      </c>
    </row>
    <row r="102" spans="12:17" ht="35.25" customHeight="1" x14ac:dyDescent="0.2">
      <c r="L102" s="5" t="e">
        <f>#REF!</f>
        <v>#REF!</v>
      </c>
      <c r="M102" s="5" t="e">
        <f>#REF!</f>
        <v>#REF!</v>
      </c>
      <c r="N102" s="5" t="e">
        <f>#REF!</f>
        <v>#REF!</v>
      </c>
      <c r="O102" s="5" t="e">
        <f>#REF!</f>
        <v>#REF!</v>
      </c>
      <c r="P102" s="5" t="e">
        <f>#REF!</f>
        <v>#REF!</v>
      </c>
      <c r="Q102" s="79" t="e">
        <f>#REF!</f>
        <v>#REF!</v>
      </c>
    </row>
    <row r="103" spans="12:17" ht="41.25" customHeight="1" x14ac:dyDescent="0.2">
      <c r="L103" s="5" t="e">
        <f>#REF!</f>
        <v>#REF!</v>
      </c>
      <c r="M103" s="5" t="e">
        <f>#REF!</f>
        <v>#REF!</v>
      </c>
      <c r="N103" s="5" t="e">
        <f>#REF!</f>
        <v>#REF!</v>
      </c>
      <c r="O103" s="5" t="e">
        <f>#REF!</f>
        <v>#REF!</v>
      </c>
      <c r="P103" s="5" t="e">
        <f>#REF!</f>
        <v>#REF!</v>
      </c>
      <c r="Q103" s="79" t="e">
        <f>#REF!</f>
        <v>#REF!</v>
      </c>
    </row>
    <row r="104" spans="12:17" x14ac:dyDescent="0.2">
      <c r="L104" s="5" t="e">
        <f>#REF!</f>
        <v>#REF!</v>
      </c>
      <c r="M104" s="5" t="e">
        <f>#REF!</f>
        <v>#REF!</v>
      </c>
      <c r="N104" s="5" t="e">
        <f>#REF!</f>
        <v>#REF!</v>
      </c>
      <c r="O104" s="5" t="e">
        <f>#REF!</f>
        <v>#REF!</v>
      </c>
      <c r="P104" s="5" t="e">
        <f>#REF!</f>
        <v>#REF!</v>
      </c>
      <c r="Q104" s="79" t="e">
        <f>#REF!</f>
        <v>#REF!</v>
      </c>
    </row>
    <row r="105" spans="12:17" x14ac:dyDescent="0.2">
      <c r="L105" s="5" t="e">
        <f>#REF!</f>
        <v>#REF!</v>
      </c>
      <c r="M105" s="5" t="e">
        <f>#REF!</f>
        <v>#REF!</v>
      </c>
      <c r="N105" s="5" t="e">
        <f>#REF!</f>
        <v>#REF!</v>
      </c>
      <c r="O105" s="5" t="e">
        <f>#REF!</f>
        <v>#REF!</v>
      </c>
      <c r="P105" s="5" t="e">
        <f>#REF!</f>
        <v>#REF!</v>
      </c>
      <c r="Q105" s="79" t="e">
        <f>#REF!</f>
        <v>#REF!</v>
      </c>
    </row>
    <row r="106" spans="12:17" x14ac:dyDescent="0.2">
      <c r="L106" s="5" t="e">
        <f>#REF!</f>
        <v>#REF!</v>
      </c>
      <c r="M106" s="5" t="e">
        <f>#REF!</f>
        <v>#REF!</v>
      </c>
      <c r="N106" s="5" t="e">
        <f>#REF!</f>
        <v>#REF!</v>
      </c>
      <c r="O106" s="5" t="e">
        <f>#REF!</f>
        <v>#REF!</v>
      </c>
      <c r="P106" s="5" t="e">
        <f>#REF!</f>
        <v>#REF!</v>
      </c>
      <c r="Q106" s="79" t="e">
        <f>#REF!</f>
        <v>#REF!</v>
      </c>
    </row>
    <row r="107" spans="12:17" ht="37.5" customHeight="1" x14ac:dyDescent="0.2">
      <c r="L107" s="5" t="e">
        <f>#REF!</f>
        <v>#REF!</v>
      </c>
      <c r="M107" s="5" t="e">
        <f>#REF!</f>
        <v>#REF!</v>
      </c>
      <c r="N107" s="5" t="e">
        <f>#REF!</f>
        <v>#REF!</v>
      </c>
      <c r="O107" s="5" t="e">
        <f>#REF!</f>
        <v>#REF!</v>
      </c>
      <c r="P107" s="5" t="e">
        <f>#REF!</f>
        <v>#REF!</v>
      </c>
      <c r="Q107" s="79" t="e">
        <f>#REF!</f>
        <v>#REF!</v>
      </c>
    </row>
    <row r="110" spans="12:17" ht="33.75" customHeight="1" x14ac:dyDescent="0.2"/>
  </sheetData>
  <mergeCells count="23">
    <mergeCell ref="B77:H77"/>
    <mergeCell ref="B90:H90"/>
    <mergeCell ref="B92:H92"/>
    <mergeCell ref="B85:H85"/>
    <mergeCell ref="B51:H51"/>
    <mergeCell ref="B56:H56"/>
    <mergeCell ref="B60:H60"/>
    <mergeCell ref="B68:H68"/>
    <mergeCell ref="B74:H74"/>
    <mergeCell ref="B15:H15"/>
    <mergeCell ref="B24:H24"/>
    <mergeCell ref="B32:H32"/>
    <mergeCell ref="B35:H35"/>
    <mergeCell ref="B47:H47"/>
    <mergeCell ref="B8:H8"/>
    <mergeCell ref="A2:H2"/>
    <mergeCell ref="A4:A6"/>
    <mergeCell ref="B4:B6"/>
    <mergeCell ref="C4:C6"/>
    <mergeCell ref="D4:D6"/>
    <mergeCell ref="E4:H4"/>
    <mergeCell ref="E5:E6"/>
    <mergeCell ref="F5:H5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3" manualBreakCount="3">
    <brk id="23" max="7" man="1"/>
    <brk id="42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22"/>
  <sheetViews>
    <sheetView tabSelected="1" view="pageBreakPreview" zoomScale="85" zoomScaleNormal="70" zoomScaleSheetLayoutView="85" workbookViewId="0">
      <pane ySplit="5" topLeftCell="A6" activePane="bottomLeft" state="frozen"/>
      <selection activeCell="B36" sqref="B36:I36"/>
      <selection pane="bottomLeft" activeCell="A2" sqref="A2:H2"/>
    </sheetView>
  </sheetViews>
  <sheetFormatPr defaultRowHeight="15.75" outlineLevelRow="2" x14ac:dyDescent="0.2"/>
  <cols>
    <col min="1" max="1" width="9.85546875" style="14" customWidth="1"/>
    <col min="2" max="2" width="48.140625" style="15" customWidth="1"/>
    <col min="3" max="3" width="25.7109375" style="15" customWidth="1"/>
    <col min="4" max="4" width="16.140625" style="14" customWidth="1"/>
    <col min="5" max="5" width="14.140625" style="39" customWidth="1"/>
    <col min="6" max="6" width="16.5703125" style="14" customWidth="1"/>
    <col min="7" max="7" width="12.42578125" style="39" customWidth="1"/>
    <col min="8" max="8" width="11.7109375" style="27" customWidth="1"/>
    <col min="9" max="9" width="13.7109375" style="1" bestFit="1" customWidth="1"/>
    <col min="10" max="10" width="15.140625" style="1" customWidth="1"/>
    <col min="11" max="16384" width="9.140625" style="1"/>
  </cols>
  <sheetData>
    <row r="2" spans="1:9" ht="57" customHeight="1" x14ac:dyDescent="0.2">
      <c r="A2" s="109" t="s">
        <v>643</v>
      </c>
      <c r="B2" s="109"/>
      <c r="C2" s="109"/>
      <c r="D2" s="109"/>
      <c r="E2" s="109"/>
      <c r="F2" s="109"/>
      <c r="G2" s="109"/>
      <c r="H2" s="109"/>
    </row>
    <row r="3" spans="1:9" hidden="1" x14ac:dyDescent="0.2"/>
    <row r="4" spans="1:9" ht="18" customHeight="1" x14ac:dyDescent="0.2">
      <c r="A4" s="110" t="s">
        <v>0</v>
      </c>
      <c r="B4" s="110" t="s">
        <v>347</v>
      </c>
      <c r="C4" s="110" t="s">
        <v>240</v>
      </c>
      <c r="D4" s="111" t="s">
        <v>241</v>
      </c>
      <c r="E4" s="111"/>
      <c r="F4" s="111" t="s">
        <v>242</v>
      </c>
      <c r="G4" s="111"/>
      <c r="H4" s="112" t="s">
        <v>243</v>
      </c>
    </row>
    <row r="5" spans="1:9" ht="40.5" customHeight="1" x14ac:dyDescent="0.2">
      <c r="A5" s="110"/>
      <c r="B5" s="110"/>
      <c r="C5" s="110"/>
      <c r="D5" s="92" t="s">
        <v>244</v>
      </c>
      <c r="E5" s="93" t="s">
        <v>245</v>
      </c>
      <c r="F5" s="92" t="s">
        <v>244</v>
      </c>
      <c r="G5" s="93" t="s">
        <v>245</v>
      </c>
      <c r="H5" s="112"/>
    </row>
    <row r="6" spans="1:9" s="4" customFormat="1" x14ac:dyDescent="0.2">
      <c r="A6" s="40">
        <v>1</v>
      </c>
      <c r="B6" s="40">
        <v>2</v>
      </c>
      <c r="C6" s="40">
        <v>3</v>
      </c>
      <c r="D6" s="40">
        <v>4</v>
      </c>
      <c r="E6" s="41">
        <v>5</v>
      </c>
      <c r="F6" s="40">
        <v>6</v>
      </c>
      <c r="G6" s="41">
        <v>7</v>
      </c>
      <c r="H6" s="40">
        <v>8</v>
      </c>
    </row>
    <row r="7" spans="1:9" ht="21" customHeight="1" x14ac:dyDescent="0.2">
      <c r="A7" s="104" t="s">
        <v>1</v>
      </c>
      <c r="B7" s="106" t="s">
        <v>400</v>
      </c>
      <c r="C7" s="96" t="s">
        <v>246</v>
      </c>
      <c r="D7" s="34">
        <f>D12+D57+D72+D97+D117</f>
        <v>167017.70000000001</v>
      </c>
      <c r="E7" s="35">
        <f>E8+E9+E10+E11</f>
        <v>99.999999999999986</v>
      </c>
      <c r="F7" s="34">
        <f>F12+F57+F72+F97+F117-0.1</f>
        <v>14480.000000000002</v>
      </c>
      <c r="G7" s="35">
        <f>G8+G9+G10+G11</f>
        <v>100.0006906077348</v>
      </c>
      <c r="H7" s="24">
        <f>F7/D7*100-100</f>
        <v>-91.330260205954218</v>
      </c>
    </row>
    <row r="8" spans="1:9" ht="30.75" customHeight="1" x14ac:dyDescent="0.2">
      <c r="A8" s="104"/>
      <c r="B8" s="106"/>
      <c r="C8" s="96" t="s">
        <v>247</v>
      </c>
      <c r="D8" s="34">
        <f>D13+D58+D73+D98+D118</f>
        <v>160934</v>
      </c>
      <c r="E8" s="35">
        <f>D8/D7*100</f>
        <v>96.357451934735053</v>
      </c>
      <c r="F8" s="34">
        <f>F13+F58+F73+F98+F118</f>
        <v>13206.000000000002</v>
      </c>
      <c r="G8" s="35">
        <f>F8/F7*100</f>
        <v>91.201657458563531</v>
      </c>
      <c r="H8" s="24">
        <f>F8/D8*100-100</f>
        <v>-91.794151639802649</v>
      </c>
    </row>
    <row r="9" spans="1:9" ht="19.5" customHeight="1" x14ac:dyDescent="0.2">
      <c r="A9" s="104"/>
      <c r="B9" s="106"/>
      <c r="C9" s="96" t="s">
        <v>248</v>
      </c>
      <c r="D9" s="34">
        <f>D14+D59+D74+D99+D119</f>
        <v>0</v>
      </c>
      <c r="E9" s="35">
        <v>0</v>
      </c>
      <c r="F9" s="34">
        <f>F14+F59+F74+F99+F119</f>
        <v>0</v>
      </c>
      <c r="G9" s="35">
        <v>0</v>
      </c>
      <c r="H9" s="24" t="s">
        <v>47</v>
      </c>
    </row>
    <row r="10" spans="1:9" ht="21.75" customHeight="1" x14ac:dyDescent="0.2">
      <c r="A10" s="104"/>
      <c r="B10" s="106"/>
      <c r="C10" s="96" t="s">
        <v>249</v>
      </c>
      <c r="D10" s="34">
        <f>D15+D60+D75+D100+D130</f>
        <v>4247.7</v>
      </c>
      <c r="E10" s="35">
        <f>D10/D7*100</f>
        <v>2.543263378671841</v>
      </c>
      <c r="F10" s="34">
        <f>F15+F60+F75+F100+F120</f>
        <v>622.79999999999995</v>
      </c>
      <c r="G10" s="35">
        <f>F10/F7*100</f>
        <v>4.3011049723756898</v>
      </c>
      <c r="H10" s="24">
        <f>F10/D10*100-100</f>
        <v>-85.337947595169155</v>
      </c>
    </row>
    <row r="11" spans="1:9" ht="20.25" customHeight="1" x14ac:dyDescent="0.2">
      <c r="A11" s="104"/>
      <c r="B11" s="106"/>
      <c r="C11" s="96" t="s">
        <v>250</v>
      </c>
      <c r="D11" s="34">
        <f>D16+D61+D76+D101+D121</f>
        <v>1836</v>
      </c>
      <c r="E11" s="35">
        <f>D11/D7*100</f>
        <v>1.0992846865930974</v>
      </c>
      <c r="F11" s="34">
        <f>F16+F61+F76+F106</f>
        <v>651.29999999999995</v>
      </c>
      <c r="G11" s="35">
        <f>F11/F7*100</f>
        <v>4.497928176795579</v>
      </c>
      <c r="H11" s="24">
        <f>F11/D11*100-100</f>
        <v>-64.526143790849687</v>
      </c>
    </row>
    <row r="12" spans="1:9" hidden="1" outlineLevel="1" x14ac:dyDescent="0.2">
      <c r="A12" s="104" t="s">
        <v>24</v>
      </c>
      <c r="B12" s="106" t="s">
        <v>404</v>
      </c>
      <c r="C12" s="96" t="s">
        <v>246</v>
      </c>
      <c r="D12" s="34">
        <f>D13+D14+D15+D16</f>
        <v>136260.70000000001</v>
      </c>
      <c r="E12" s="35">
        <f>E13+E14+E15+E16</f>
        <v>100</v>
      </c>
      <c r="F12" s="34">
        <f>F13+F14+F15+F16</f>
        <v>7506.8000000000011</v>
      </c>
      <c r="G12" s="35">
        <f>G13+G14+G15+G16</f>
        <v>100.00000000000001</v>
      </c>
      <c r="H12" s="24">
        <f>F12/D12*100-100</f>
        <v>-94.490854663156725</v>
      </c>
    </row>
    <row r="13" spans="1:9" ht="31.5" hidden="1" customHeight="1" outlineLevel="1" x14ac:dyDescent="0.2">
      <c r="A13" s="104"/>
      <c r="B13" s="106"/>
      <c r="C13" s="96" t="s">
        <v>247</v>
      </c>
      <c r="D13" s="34">
        <f>D18+D23+D43+D48+D53</f>
        <v>134035</v>
      </c>
      <c r="E13" s="35">
        <f>D13/D12*100</f>
        <v>98.366586990966582</v>
      </c>
      <c r="F13" s="34">
        <f>F18+F23+F43+F48+F53</f>
        <v>7383.5000000000009</v>
      </c>
      <c r="G13" s="35">
        <f>F13/F12*100</f>
        <v>98.357489209783139</v>
      </c>
      <c r="H13" s="24">
        <f>F13/D13*100-100</f>
        <v>-94.491364195918976</v>
      </c>
      <c r="I13" s="10"/>
    </row>
    <row r="14" spans="1:9" ht="21.95" hidden="1" customHeight="1" outlineLevel="1" x14ac:dyDescent="0.2">
      <c r="A14" s="104"/>
      <c r="B14" s="106"/>
      <c r="C14" s="96" t="s">
        <v>248</v>
      </c>
      <c r="D14" s="34">
        <f>D19+D24+D44+D49+D54</f>
        <v>0</v>
      </c>
      <c r="E14" s="35">
        <f>E19+E24+E44+E49+E54</f>
        <v>0</v>
      </c>
      <c r="F14" s="34">
        <f>F19+F24+F44+F49+F54</f>
        <v>0</v>
      </c>
      <c r="G14" s="35">
        <f>G19+G24+G44+G49+G54</f>
        <v>0</v>
      </c>
      <c r="H14" s="24" t="s">
        <v>47</v>
      </c>
    </row>
    <row r="15" spans="1:9" ht="21.95" hidden="1" customHeight="1" outlineLevel="1" x14ac:dyDescent="0.2">
      <c r="A15" s="104"/>
      <c r="B15" s="106"/>
      <c r="C15" s="96" t="s">
        <v>249</v>
      </c>
      <c r="D15" s="34">
        <f>D20+D25+D45+D50+D55</f>
        <v>2225.6999999999998</v>
      </c>
      <c r="E15" s="35">
        <f>D15/D12*100</f>
        <v>1.6334130090334187</v>
      </c>
      <c r="F15" s="34">
        <f>F20+F25+F45+F50+F55</f>
        <v>123.3</v>
      </c>
      <c r="G15" s="35">
        <f>F15/F12*100</f>
        <v>1.6425107902168699</v>
      </c>
      <c r="H15" s="24">
        <f>F15/D15*100-100</f>
        <v>-94.460169834209466</v>
      </c>
    </row>
    <row r="16" spans="1:9" ht="21.95" hidden="1" customHeight="1" outlineLevel="1" x14ac:dyDescent="0.2">
      <c r="A16" s="104"/>
      <c r="B16" s="106"/>
      <c r="C16" s="96" t="s">
        <v>250</v>
      </c>
      <c r="D16" s="34">
        <f>D21+D26+D46+D51+D56</f>
        <v>0</v>
      </c>
      <c r="E16" s="35">
        <f>E46</f>
        <v>0</v>
      </c>
      <c r="F16" s="34">
        <f>F21+F26+F46+F51+F56</f>
        <v>0</v>
      </c>
      <c r="G16" s="35">
        <f>G46</f>
        <v>0</v>
      </c>
      <c r="H16" s="24" t="s">
        <v>47</v>
      </c>
    </row>
    <row r="17" spans="1:9" ht="21.95" hidden="1" customHeight="1" outlineLevel="1" x14ac:dyDescent="0.2">
      <c r="A17" s="107" t="s">
        <v>25</v>
      </c>
      <c r="B17" s="108" t="s">
        <v>26</v>
      </c>
      <c r="C17" s="95" t="s">
        <v>246</v>
      </c>
      <c r="D17" s="33">
        <f>D18+D19+D20+D21</f>
        <v>25415</v>
      </c>
      <c r="E17" s="28">
        <f>E18+E19+E20+E21</f>
        <v>100</v>
      </c>
      <c r="F17" s="33">
        <f>F18+F19+F20+F21</f>
        <v>2185.3000000000002</v>
      </c>
      <c r="G17" s="28">
        <f>G18+G19+G20+G21</f>
        <v>100</v>
      </c>
      <c r="H17" s="22">
        <f>F17/D17*100-100</f>
        <v>-91.401534526854221</v>
      </c>
    </row>
    <row r="18" spans="1:9" ht="30.75" hidden="1" customHeight="1" outlineLevel="1" x14ac:dyDescent="0.2">
      <c r="A18" s="107"/>
      <c r="B18" s="108"/>
      <c r="C18" s="95" t="s">
        <v>247</v>
      </c>
      <c r="D18" s="28">
        <v>25415</v>
      </c>
      <c r="E18" s="28">
        <f>D18/D17*100</f>
        <v>100</v>
      </c>
      <c r="F18" s="28">
        <v>2185.3000000000002</v>
      </c>
      <c r="G18" s="28">
        <f>F18/F17*100</f>
        <v>100</v>
      </c>
      <c r="H18" s="22">
        <f>F18/D18*100-100</f>
        <v>-91.401534526854221</v>
      </c>
    </row>
    <row r="19" spans="1:9" ht="21.95" hidden="1" customHeight="1" outlineLevel="1" x14ac:dyDescent="0.2">
      <c r="A19" s="107"/>
      <c r="B19" s="108"/>
      <c r="C19" s="95" t="s">
        <v>248</v>
      </c>
      <c r="D19" s="33">
        <v>0</v>
      </c>
      <c r="E19" s="28">
        <v>0</v>
      </c>
      <c r="F19" s="33">
        <v>0</v>
      </c>
      <c r="G19" s="28">
        <v>0</v>
      </c>
      <c r="H19" s="22" t="s">
        <v>47</v>
      </c>
    </row>
    <row r="20" spans="1:9" ht="21.95" hidden="1" customHeight="1" outlineLevel="1" x14ac:dyDescent="0.2">
      <c r="A20" s="107"/>
      <c r="B20" s="108"/>
      <c r="C20" s="95" t="s">
        <v>249</v>
      </c>
      <c r="D20" s="33">
        <v>0</v>
      </c>
      <c r="E20" s="28">
        <v>0</v>
      </c>
      <c r="F20" s="33">
        <v>0</v>
      </c>
      <c r="G20" s="28">
        <v>0</v>
      </c>
      <c r="H20" s="22" t="s">
        <v>47</v>
      </c>
    </row>
    <row r="21" spans="1:9" ht="21.95" hidden="1" customHeight="1" outlineLevel="1" x14ac:dyDescent="0.2">
      <c r="A21" s="107"/>
      <c r="B21" s="108"/>
      <c r="C21" s="95" t="s">
        <v>250</v>
      </c>
      <c r="D21" s="33">
        <v>0</v>
      </c>
      <c r="E21" s="19">
        <v>0</v>
      </c>
      <c r="F21" s="98">
        <v>0</v>
      </c>
      <c r="G21" s="19">
        <v>0</v>
      </c>
      <c r="H21" s="24" t="s">
        <v>47</v>
      </c>
    </row>
    <row r="22" spans="1:9" ht="21.95" hidden="1" customHeight="1" outlineLevel="1" x14ac:dyDescent="0.2">
      <c r="A22" s="107" t="s">
        <v>27</v>
      </c>
      <c r="B22" s="108" t="s">
        <v>251</v>
      </c>
      <c r="C22" s="95" t="s">
        <v>246</v>
      </c>
      <c r="D22" s="33">
        <f>D23+D24+D25+D26</f>
        <v>64724</v>
      </c>
      <c r="E22" s="28">
        <f>E23+E24+E25+E26</f>
        <v>100</v>
      </c>
      <c r="F22" s="33">
        <f>F23+F24+F25+F26</f>
        <v>2846.9</v>
      </c>
      <c r="G22" s="19">
        <v>100</v>
      </c>
      <c r="H22" s="3">
        <f>F22/D22*100-100</f>
        <v>-95.601477040973975</v>
      </c>
    </row>
    <row r="23" spans="1:9" ht="30.75" hidden="1" customHeight="1" outlineLevel="1" x14ac:dyDescent="0.2">
      <c r="A23" s="107"/>
      <c r="B23" s="108"/>
      <c r="C23" s="95" t="s">
        <v>247</v>
      </c>
      <c r="D23" s="98">
        <v>64724</v>
      </c>
      <c r="E23" s="19">
        <f>D23/D22*100</f>
        <v>100</v>
      </c>
      <c r="F23" s="98">
        <v>2846.9</v>
      </c>
      <c r="G23" s="19">
        <v>100</v>
      </c>
      <c r="H23" s="3">
        <f>F23/D23*100-100</f>
        <v>-95.601477040973975</v>
      </c>
    </row>
    <row r="24" spans="1:9" ht="21.95" hidden="1" customHeight="1" outlineLevel="1" x14ac:dyDescent="0.2">
      <c r="A24" s="107"/>
      <c r="B24" s="108"/>
      <c r="C24" s="95" t="s">
        <v>248</v>
      </c>
      <c r="D24" s="33">
        <v>0</v>
      </c>
      <c r="E24" s="19">
        <v>0</v>
      </c>
      <c r="F24" s="33">
        <v>0</v>
      </c>
      <c r="G24" s="19">
        <v>0</v>
      </c>
      <c r="H24" s="24" t="s">
        <v>47</v>
      </c>
    </row>
    <row r="25" spans="1:9" ht="21.95" hidden="1" customHeight="1" outlineLevel="1" x14ac:dyDescent="0.2">
      <c r="A25" s="107"/>
      <c r="B25" s="108"/>
      <c r="C25" s="95" t="s">
        <v>249</v>
      </c>
      <c r="D25" s="33">
        <v>0</v>
      </c>
      <c r="E25" s="19">
        <v>0</v>
      </c>
      <c r="F25" s="33">
        <v>0</v>
      </c>
      <c r="G25" s="19">
        <v>0</v>
      </c>
      <c r="H25" s="24" t="s">
        <v>47</v>
      </c>
    </row>
    <row r="26" spans="1:9" ht="21.95" hidden="1" customHeight="1" outlineLevel="1" x14ac:dyDescent="0.2">
      <c r="A26" s="107"/>
      <c r="B26" s="108"/>
      <c r="C26" s="95" t="s">
        <v>250</v>
      </c>
      <c r="D26" s="33">
        <v>0</v>
      </c>
      <c r="E26" s="19">
        <v>0</v>
      </c>
      <c r="F26" s="33">
        <v>0</v>
      </c>
      <c r="G26" s="19">
        <v>0</v>
      </c>
      <c r="H26" s="24" t="s">
        <v>47</v>
      </c>
    </row>
    <row r="27" spans="1:9" ht="21.95" hidden="1" customHeight="1" outlineLevel="1" x14ac:dyDescent="0.2">
      <c r="A27" s="107" t="s">
        <v>28</v>
      </c>
      <c r="B27" s="113" t="s">
        <v>30</v>
      </c>
      <c r="C27" s="95" t="s">
        <v>246</v>
      </c>
      <c r="D27" s="33">
        <f>D28+D29+D30+D31</f>
        <v>50</v>
      </c>
      <c r="E27" s="28">
        <f>E28+E29+E30+E31</f>
        <v>100</v>
      </c>
      <c r="F27" s="33">
        <v>0</v>
      </c>
      <c r="G27" s="28">
        <v>0</v>
      </c>
      <c r="H27" s="22">
        <f>F27/D27*100-100</f>
        <v>-100</v>
      </c>
      <c r="I27" s="23"/>
    </row>
    <row r="28" spans="1:9" ht="30" hidden="1" customHeight="1" outlineLevel="1" x14ac:dyDescent="0.2">
      <c r="A28" s="107"/>
      <c r="B28" s="113"/>
      <c r="C28" s="95" t="s">
        <v>247</v>
      </c>
      <c r="D28" s="33">
        <v>50</v>
      </c>
      <c r="E28" s="28">
        <f>D28/D27*100</f>
        <v>100</v>
      </c>
      <c r="F28" s="33">
        <v>0</v>
      </c>
      <c r="G28" s="28">
        <v>0</v>
      </c>
      <c r="H28" s="22">
        <f>F28/D28*100-100</f>
        <v>-100</v>
      </c>
    </row>
    <row r="29" spans="1:9" ht="21.95" hidden="1" customHeight="1" outlineLevel="1" x14ac:dyDescent="0.2">
      <c r="A29" s="107"/>
      <c r="B29" s="113"/>
      <c r="C29" s="95" t="s">
        <v>248</v>
      </c>
      <c r="D29" s="33">
        <v>0</v>
      </c>
      <c r="E29" s="28">
        <v>0</v>
      </c>
      <c r="F29" s="33">
        <v>0</v>
      </c>
      <c r="G29" s="28">
        <v>0</v>
      </c>
      <c r="H29" s="22" t="s">
        <v>47</v>
      </c>
    </row>
    <row r="30" spans="1:9" ht="21.95" hidden="1" customHeight="1" outlineLevel="1" x14ac:dyDescent="0.2">
      <c r="A30" s="107"/>
      <c r="B30" s="113"/>
      <c r="C30" s="95" t="s">
        <v>249</v>
      </c>
      <c r="D30" s="33">
        <v>0</v>
      </c>
      <c r="E30" s="28">
        <v>0</v>
      </c>
      <c r="F30" s="33">
        <v>0</v>
      </c>
      <c r="G30" s="28">
        <v>0</v>
      </c>
      <c r="H30" s="22" t="s">
        <v>47</v>
      </c>
    </row>
    <row r="31" spans="1:9" ht="21.95" hidden="1" customHeight="1" outlineLevel="1" x14ac:dyDescent="0.2">
      <c r="A31" s="107"/>
      <c r="B31" s="113"/>
      <c r="C31" s="95" t="s">
        <v>250</v>
      </c>
      <c r="D31" s="33">
        <v>0</v>
      </c>
      <c r="E31" s="28">
        <v>0</v>
      </c>
      <c r="F31" s="33">
        <v>0</v>
      </c>
      <c r="G31" s="28">
        <v>0</v>
      </c>
      <c r="H31" s="22" t="s">
        <v>47</v>
      </c>
    </row>
    <row r="32" spans="1:9" ht="21.95" hidden="1" customHeight="1" outlineLevel="1" x14ac:dyDescent="0.2">
      <c r="A32" s="107" t="s">
        <v>29</v>
      </c>
      <c r="B32" s="113" t="s">
        <v>31</v>
      </c>
      <c r="C32" s="95" t="s">
        <v>246</v>
      </c>
      <c r="D32" s="33">
        <f>D33+D34+D35+D36</f>
        <v>64674</v>
      </c>
      <c r="E32" s="28">
        <f>E33+E34+E35+E36</f>
        <v>100</v>
      </c>
      <c r="F32" s="33">
        <f>F33+F34+F35+F36</f>
        <v>2846</v>
      </c>
      <c r="G32" s="28">
        <v>100</v>
      </c>
      <c r="H32" s="22">
        <f>F32/D32*100-100</f>
        <v>-95.599468101555487</v>
      </c>
    </row>
    <row r="33" spans="1:8" ht="31.5" hidden="1" customHeight="1" outlineLevel="1" x14ac:dyDescent="0.2">
      <c r="A33" s="107"/>
      <c r="B33" s="113"/>
      <c r="C33" s="95" t="s">
        <v>247</v>
      </c>
      <c r="D33" s="28">
        <v>64674</v>
      </c>
      <c r="E33" s="28">
        <f>D33/D32*100</f>
        <v>100</v>
      </c>
      <c r="F33" s="28">
        <v>2846</v>
      </c>
      <c r="G33" s="28">
        <v>100</v>
      </c>
      <c r="H33" s="22">
        <f>F33/D33*100-100</f>
        <v>-95.599468101555487</v>
      </c>
    </row>
    <row r="34" spans="1:8" ht="21.95" hidden="1" customHeight="1" outlineLevel="1" x14ac:dyDescent="0.2">
      <c r="A34" s="107"/>
      <c r="B34" s="113"/>
      <c r="C34" s="95" t="s">
        <v>248</v>
      </c>
      <c r="D34" s="33">
        <v>0</v>
      </c>
      <c r="E34" s="28">
        <v>0</v>
      </c>
      <c r="F34" s="33">
        <v>0</v>
      </c>
      <c r="G34" s="28">
        <v>0</v>
      </c>
      <c r="H34" s="22" t="s">
        <v>47</v>
      </c>
    </row>
    <row r="35" spans="1:8" ht="21.95" hidden="1" customHeight="1" outlineLevel="1" x14ac:dyDescent="0.2">
      <c r="A35" s="107"/>
      <c r="B35" s="113"/>
      <c r="C35" s="95" t="s">
        <v>249</v>
      </c>
      <c r="D35" s="33">
        <v>0</v>
      </c>
      <c r="E35" s="28">
        <v>0</v>
      </c>
      <c r="F35" s="33">
        <v>0</v>
      </c>
      <c r="G35" s="28">
        <v>0</v>
      </c>
      <c r="H35" s="22" t="s">
        <v>47</v>
      </c>
    </row>
    <row r="36" spans="1:8" ht="21.95" hidden="1" customHeight="1" outlineLevel="1" x14ac:dyDescent="0.2">
      <c r="A36" s="107"/>
      <c r="B36" s="113"/>
      <c r="C36" s="95" t="s">
        <v>250</v>
      </c>
      <c r="D36" s="33">
        <v>0</v>
      </c>
      <c r="E36" s="28">
        <v>0</v>
      </c>
      <c r="F36" s="33">
        <v>0</v>
      </c>
      <c r="G36" s="28">
        <v>0</v>
      </c>
      <c r="H36" s="22" t="s">
        <v>47</v>
      </c>
    </row>
    <row r="37" spans="1:8" ht="21.95" hidden="1" customHeight="1" outlineLevel="2" x14ac:dyDescent="0.2">
      <c r="A37" s="107" t="s">
        <v>349</v>
      </c>
      <c r="B37" s="113" t="s">
        <v>360</v>
      </c>
      <c r="C37" s="95" t="s">
        <v>246</v>
      </c>
      <c r="D37" s="33"/>
      <c r="E37" s="28">
        <f>E38</f>
        <v>0</v>
      </c>
      <c r="F37" s="33"/>
      <c r="G37" s="28">
        <v>0</v>
      </c>
      <c r="H37" s="24" t="s">
        <v>47</v>
      </c>
    </row>
    <row r="38" spans="1:8" ht="21.95" hidden="1" customHeight="1" outlineLevel="2" x14ac:dyDescent="0.2">
      <c r="A38" s="107"/>
      <c r="B38" s="113"/>
      <c r="C38" s="95" t="s">
        <v>247</v>
      </c>
      <c r="D38" s="33"/>
      <c r="E38" s="28">
        <v>0</v>
      </c>
      <c r="F38" s="33"/>
      <c r="G38" s="28">
        <v>0</v>
      </c>
      <c r="H38" s="24" t="s">
        <v>47</v>
      </c>
    </row>
    <row r="39" spans="1:8" ht="21.95" hidden="1" customHeight="1" outlineLevel="2" x14ac:dyDescent="0.2">
      <c r="A39" s="107"/>
      <c r="B39" s="113"/>
      <c r="C39" s="95" t="s">
        <v>248</v>
      </c>
      <c r="D39" s="33"/>
      <c r="E39" s="28">
        <v>0</v>
      </c>
      <c r="F39" s="33"/>
      <c r="G39" s="28">
        <v>0</v>
      </c>
      <c r="H39" s="24" t="s">
        <v>47</v>
      </c>
    </row>
    <row r="40" spans="1:8" ht="21.95" hidden="1" customHeight="1" outlineLevel="2" x14ac:dyDescent="0.2">
      <c r="A40" s="107"/>
      <c r="B40" s="113"/>
      <c r="C40" s="95" t="s">
        <v>249</v>
      </c>
      <c r="D40" s="33"/>
      <c r="E40" s="28">
        <v>0</v>
      </c>
      <c r="F40" s="33"/>
      <c r="G40" s="28">
        <v>0</v>
      </c>
      <c r="H40" s="24" t="s">
        <v>47</v>
      </c>
    </row>
    <row r="41" spans="1:8" ht="21.95" hidden="1" customHeight="1" outlineLevel="2" x14ac:dyDescent="0.2">
      <c r="A41" s="107"/>
      <c r="B41" s="113"/>
      <c r="C41" s="95" t="s">
        <v>250</v>
      </c>
      <c r="D41" s="33"/>
      <c r="E41" s="28">
        <v>0</v>
      </c>
      <c r="F41" s="33"/>
      <c r="G41" s="28">
        <v>0</v>
      </c>
      <c r="H41" s="24" t="s">
        <v>47</v>
      </c>
    </row>
    <row r="42" spans="1:8" ht="21.95" hidden="1" customHeight="1" outlineLevel="1" collapsed="1" x14ac:dyDescent="0.2">
      <c r="A42" s="107" t="s">
        <v>32</v>
      </c>
      <c r="B42" s="114" t="s">
        <v>496</v>
      </c>
      <c r="C42" s="95" t="s">
        <v>246</v>
      </c>
      <c r="D42" s="33">
        <f>D43+D44+D45+D46</f>
        <v>6507.7</v>
      </c>
      <c r="E42" s="28">
        <f>E43+E44+E45+E46</f>
        <v>100</v>
      </c>
      <c r="F42" s="33">
        <f>F43+F44+F45+F46</f>
        <v>1215.0999999999999</v>
      </c>
      <c r="G42" s="28">
        <f>G43+G44+G45+G46</f>
        <v>100</v>
      </c>
      <c r="H42" s="22">
        <f>F42/D42*100-100</f>
        <v>-81.328272661616239</v>
      </c>
    </row>
    <row r="43" spans="1:8" ht="31.5" hidden="1" customHeight="1" outlineLevel="1" x14ac:dyDescent="0.2">
      <c r="A43" s="107"/>
      <c r="B43" s="115"/>
      <c r="C43" s="95" t="s">
        <v>247</v>
      </c>
      <c r="D43" s="33">
        <v>6499</v>
      </c>
      <c r="E43" s="28">
        <f>D43/D42*100</f>
        <v>99.866312214760981</v>
      </c>
      <c r="F43" s="33">
        <v>1215.0999999999999</v>
      </c>
      <c r="G43" s="28">
        <f>F43/F42*100</f>
        <v>100</v>
      </c>
      <c r="H43" s="22">
        <f>F43/D43*100-100</f>
        <v>-81.303277427296507</v>
      </c>
    </row>
    <row r="44" spans="1:8" ht="21.95" hidden="1" customHeight="1" outlineLevel="1" x14ac:dyDescent="0.2">
      <c r="A44" s="107"/>
      <c r="B44" s="115"/>
      <c r="C44" s="95" t="s">
        <v>248</v>
      </c>
      <c r="D44" s="33">
        <v>0</v>
      </c>
      <c r="E44" s="28">
        <v>0</v>
      </c>
      <c r="F44" s="33">
        <v>0</v>
      </c>
      <c r="G44" s="28">
        <v>0</v>
      </c>
      <c r="H44" s="22" t="s">
        <v>47</v>
      </c>
    </row>
    <row r="45" spans="1:8" ht="21.95" hidden="1" customHeight="1" outlineLevel="1" x14ac:dyDescent="0.2">
      <c r="A45" s="107"/>
      <c r="B45" s="115"/>
      <c r="C45" s="95" t="s">
        <v>249</v>
      </c>
      <c r="D45" s="33">
        <v>8.6999999999999993</v>
      </c>
      <c r="E45" s="28">
        <f>D45/D42*100</f>
        <v>0.13368778523902453</v>
      </c>
      <c r="F45" s="33">
        <v>0</v>
      </c>
      <c r="G45" s="28">
        <f>F45/F42*100</f>
        <v>0</v>
      </c>
      <c r="H45" s="22">
        <f>F45/D45*100-100</f>
        <v>-100</v>
      </c>
    </row>
    <row r="46" spans="1:8" ht="15" hidden="1" customHeight="1" outlineLevel="1" x14ac:dyDescent="0.2">
      <c r="A46" s="107"/>
      <c r="B46" s="115"/>
      <c r="C46" s="95" t="s">
        <v>250</v>
      </c>
      <c r="D46" s="33">
        <v>0</v>
      </c>
      <c r="E46" s="28">
        <f>D46/D42*100</f>
        <v>0</v>
      </c>
      <c r="F46" s="33">
        <v>0</v>
      </c>
      <c r="G46" s="28">
        <f>F46/F42*100</f>
        <v>0</v>
      </c>
      <c r="H46" s="22" t="s">
        <v>47</v>
      </c>
    </row>
    <row r="47" spans="1:8" ht="21" hidden="1" customHeight="1" outlineLevel="1" x14ac:dyDescent="0.2">
      <c r="A47" s="107" t="s">
        <v>33</v>
      </c>
      <c r="B47" s="114" t="s">
        <v>422</v>
      </c>
      <c r="C47" s="95" t="s">
        <v>246</v>
      </c>
      <c r="D47" s="33">
        <f>D48+D49+D50+D51</f>
        <v>435.5</v>
      </c>
      <c r="E47" s="28">
        <f>E48+E49+E50+E51</f>
        <v>100.00000000000001</v>
      </c>
      <c r="F47" s="33">
        <f>SUM(F48:F51)</f>
        <v>123.3</v>
      </c>
      <c r="G47" s="28">
        <f>G48+G49+G50+G51</f>
        <v>100</v>
      </c>
      <c r="H47" s="22">
        <f>F47/D47*100-100</f>
        <v>-71.687715269804826</v>
      </c>
    </row>
    <row r="48" spans="1:8" ht="37.5" hidden="1" customHeight="1" outlineLevel="1" x14ac:dyDescent="0.2">
      <c r="A48" s="107"/>
      <c r="B48" s="114"/>
      <c r="C48" s="95" t="s">
        <v>247</v>
      </c>
      <c r="D48" s="33">
        <v>31</v>
      </c>
      <c r="E48" s="28">
        <f>D48/D47*100</f>
        <v>7.1182548794489096</v>
      </c>
      <c r="F48" s="33">
        <v>0</v>
      </c>
      <c r="G48" s="28">
        <f>F48/F47*100</f>
        <v>0</v>
      </c>
      <c r="H48" s="22">
        <f>F48/D48*100-100</f>
        <v>-100</v>
      </c>
    </row>
    <row r="49" spans="1:8" ht="25.5" hidden="1" customHeight="1" outlineLevel="1" x14ac:dyDescent="0.2">
      <c r="A49" s="107"/>
      <c r="B49" s="114"/>
      <c r="C49" s="95" t="s">
        <v>248</v>
      </c>
      <c r="D49" s="33">
        <v>0</v>
      </c>
      <c r="E49" s="28">
        <v>0</v>
      </c>
      <c r="F49" s="33">
        <v>0</v>
      </c>
      <c r="G49" s="28">
        <v>0</v>
      </c>
      <c r="H49" s="22" t="s">
        <v>47</v>
      </c>
    </row>
    <row r="50" spans="1:8" ht="30" hidden="1" customHeight="1" outlineLevel="1" x14ac:dyDescent="0.2">
      <c r="A50" s="107"/>
      <c r="B50" s="114"/>
      <c r="C50" s="95" t="s">
        <v>249</v>
      </c>
      <c r="D50" s="33">
        <v>404.5</v>
      </c>
      <c r="E50" s="28">
        <f>D50/D47*100</f>
        <v>92.881745120551102</v>
      </c>
      <c r="F50" s="33">
        <v>123.3</v>
      </c>
      <c r="G50" s="28">
        <f>F50/F47*100</f>
        <v>100</v>
      </c>
      <c r="H50" s="22">
        <f>F50/D50*100-100</f>
        <v>-69.517923362175523</v>
      </c>
    </row>
    <row r="51" spans="1:8" ht="53.25" hidden="1" customHeight="1" outlineLevel="1" x14ac:dyDescent="0.2">
      <c r="A51" s="107"/>
      <c r="B51" s="114"/>
      <c r="C51" s="95" t="s">
        <v>250</v>
      </c>
      <c r="D51" s="33">
        <v>0</v>
      </c>
      <c r="E51" s="28">
        <v>0</v>
      </c>
      <c r="F51" s="33">
        <v>0</v>
      </c>
      <c r="G51" s="28">
        <v>0</v>
      </c>
      <c r="H51" s="24" t="s">
        <v>47</v>
      </c>
    </row>
    <row r="52" spans="1:8" ht="21.95" hidden="1" customHeight="1" outlineLevel="1" x14ac:dyDescent="0.2">
      <c r="A52" s="107" t="s">
        <v>34</v>
      </c>
      <c r="B52" s="114" t="s">
        <v>423</v>
      </c>
      <c r="C52" s="95" t="s">
        <v>246</v>
      </c>
      <c r="D52" s="33">
        <f>D53+D54+D55+D56</f>
        <v>39178.5</v>
      </c>
      <c r="E52" s="28">
        <f>E53+E54+E55+E56</f>
        <v>100</v>
      </c>
      <c r="F52" s="33">
        <f>F53+F54+F55+F56</f>
        <v>1136.2</v>
      </c>
      <c r="G52" s="28">
        <f>G53+G54+G55+G56</f>
        <v>100</v>
      </c>
      <c r="H52" s="22">
        <f>F52/D52*100-100</f>
        <v>-97.099940018122183</v>
      </c>
    </row>
    <row r="53" spans="1:8" ht="33" hidden="1" customHeight="1" outlineLevel="1" x14ac:dyDescent="0.2">
      <c r="A53" s="107"/>
      <c r="B53" s="114"/>
      <c r="C53" s="95" t="s">
        <v>247</v>
      </c>
      <c r="D53" s="33">
        <v>37366</v>
      </c>
      <c r="E53" s="28">
        <f>D53/D$52*100</f>
        <v>95.373738147198083</v>
      </c>
      <c r="F53" s="33">
        <v>1136.2</v>
      </c>
      <c r="G53" s="28">
        <f>F53/F$52*100</f>
        <v>100</v>
      </c>
      <c r="H53" s="22">
        <f>F53/D53*100-100</f>
        <v>-96.959267783546537</v>
      </c>
    </row>
    <row r="54" spans="1:8" ht="21.95" hidden="1" customHeight="1" outlineLevel="1" x14ac:dyDescent="0.2">
      <c r="A54" s="107"/>
      <c r="B54" s="114"/>
      <c r="C54" s="95" t="s">
        <v>248</v>
      </c>
      <c r="D54" s="33">
        <v>0</v>
      </c>
      <c r="E54" s="28">
        <f t="shared" ref="E54:E56" si="0">D54/D$52*100</f>
        <v>0</v>
      </c>
      <c r="F54" s="33">
        <v>0</v>
      </c>
      <c r="G54" s="28">
        <f t="shared" ref="G54:G55" si="1">F54/F$52*100</f>
        <v>0</v>
      </c>
      <c r="H54" s="22" t="s">
        <v>47</v>
      </c>
    </row>
    <row r="55" spans="1:8" hidden="1" outlineLevel="1" x14ac:dyDescent="0.2">
      <c r="A55" s="107"/>
      <c r="B55" s="114"/>
      <c r="C55" s="95" t="s">
        <v>249</v>
      </c>
      <c r="D55" s="33">
        <v>1812.5</v>
      </c>
      <c r="E55" s="28">
        <f t="shared" si="0"/>
        <v>4.6262618528019193</v>
      </c>
      <c r="F55" s="33">
        <v>0</v>
      </c>
      <c r="G55" s="28">
        <f t="shared" si="1"/>
        <v>0</v>
      </c>
      <c r="H55" s="22">
        <f t="shared" ref="H55" si="2">F55/D55*100-100</f>
        <v>-100</v>
      </c>
    </row>
    <row r="56" spans="1:8" hidden="1" outlineLevel="1" x14ac:dyDescent="0.2">
      <c r="A56" s="107"/>
      <c r="B56" s="114"/>
      <c r="C56" s="95" t="s">
        <v>250</v>
      </c>
      <c r="D56" s="33">
        <v>0</v>
      </c>
      <c r="E56" s="28">
        <f t="shared" si="0"/>
        <v>0</v>
      </c>
      <c r="F56" s="33">
        <v>0</v>
      </c>
      <c r="G56" s="28">
        <v>0</v>
      </c>
      <c r="H56" s="24" t="s">
        <v>47</v>
      </c>
    </row>
    <row r="57" spans="1:8" ht="21.95" hidden="1" customHeight="1" outlineLevel="1" x14ac:dyDescent="0.2">
      <c r="A57" s="104" t="s">
        <v>35</v>
      </c>
      <c r="B57" s="106" t="s">
        <v>401</v>
      </c>
      <c r="C57" s="96" t="s">
        <v>246</v>
      </c>
      <c r="D57" s="34">
        <f>D58</f>
        <v>255</v>
      </c>
      <c r="E57" s="35">
        <f>E58+E59+E60+E61</f>
        <v>100</v>
      </c>
      <c r="F57" s="34">
        <f>F58</f>
        <v>40.799999999999997</v>
      </c>
      <c r="G57" s="35">
        <f>G58+G59+G60+G61</f>
        <v>100</v>
      </c>
      <c r="H57" s="24">
        <f>F57/D57*100-100</f>
        <v>-84</v>
      </c>
    </row>
    <row r="58" spans="1:8" ht="34.5" hidden="1" customHeight="1" outlineLevel="1" x14ac:dyDescent="0.2">
      <c r="A58" s="104"/>
      <c r="B58" s="106"/>
      <c r="C58" s="96" t="s">
        <v>247</v>
      </c>
      <c r="D58" s="34">
        <f>D63+D68</f>
        <v>255</v>
      </c>
      <c r="E58" s="35">
        <f>D58/D57*100</f>
        <v>100</v>
      </c>
      <c r="F58" s="34">
        <f>F63+F68</f>
        <v>40.799999999999997</v>
      </c>
      <c r="G58" s="35">
        <f>F58/F57*100</f>
        <v>100</v>
      </c>
      <c r="H58" s="24">
        <f>F58/D58*100-100</f>
        <v>-84</v>
      </c>
    </row>
    <row r="59" spans="1:8" ht="28.5" hidden="1" customHeight="1" outlineLevel="1" x14ac:dyDescent="0.2">
      <c r="A59" s="104"/>
      <c r="B59" s="106"/>
      <c r="C59" s="96" t="s">
        <v>248</v>
      </c>
      <c r="D59" s="34">
        <v>0</v>
      </c>
      <c r="E59" s="35">
        <v>0</v>
      </c>
      <c r="F59" s="34">
        <v>0</v>
      </c>
      <c r="G59" s="35">
        <v>0</v>
      </c>
      <c r="H59" s="24" t="s">
        <v>47</v>
      </c>
    </row>
    <row r="60" spans="1:8" ht="21.95" hidden="1" customHeight="1" outlineLevel="1" x14ac:dyDescent="0.2">
      <c r="A60" s="104"/>
      <c r="B60" s="106"/>
      <c r="C60" s="96" t="s">
        <v>249</v>
      </c>
      <c r="D60" s="34">
        <v>0</v>
      </c>
      <c r="E60" s="35">
        <v>0</v>
      </c>
      <c r="F60" s="34">
        <v>0</v>
      </c>
      <c r="G60" s="35">
        <v>0</v>
      </c>
      <c r="H60" s="24" t="s">
        <v>47</v>
      </c>
    </row>
    <row r="61" spans="1:8" ht="28.5" hidden="1" customHeight="1" outlineLevel="1" x14ac:dyDescent="0.2">
      <c r="A61" s="104"/>
      <c r="B61" s="106"/>
      <c r="C61" s="96" t="s">
        <v>250</v>
      </c>
      <c r="D61" s="34">
        <v>0</v>
      </c>
      <c r="E61" s="35">
        <v>0</v>
      </c>
      <c r="F61" s="34">
        <v>0</v>
      </c>
      <c r="G61" s="35">
        <v>0</v>
      </c>
      <c r="H61" s="24" t="s">
        <v>47</v>
      </c>
    </row>
    <row r="62" spans="1:8" hidden="1" outlineLevel="1" x14ac:dyDescent="0.2">
      <c r="A62" s="116" t="s">
        <v>36</v>
      </c>
      <c r="B62" s="108" t="s">
        <v>37</v>
      </c>
      <c r="C62" s="95" t="s">
        <v>246</v>
      </c>
      <c r="D62" s="33">
        <f>D63</f>
        <v>150</v>
      </c>
      <c r="E62" s="28">
        <f>E63+E64+E65+E66</f>
        <v>100</v>
      </c>
      <c r="F62" s="33">
        <f>F63</f>
        <v>30.8</v>
      </c>
      <c r="G62" s="28">
        <f>G63+G64+G65+G66</f>
        <v>100</v>
      </c>
      <c r="H62" s="22">
        <f>F62/D62*100-100</f>
        <v>-79.466666666666669</v>
      </c>
    </row>
    <row r="63" spans="1:8" ht="30.75" hidden="1" customHeight="1" outlineLevel="1" x14ac:dyDescent="0.2">
      <c r="A63" s="107"/>
      <c r="B63" s="108"/>
      <c r="C63" s="95" t="s">
        <v>247</v>
      </c>
      <c r="D63" s="33">
        <v>150</v>
      </c>
      <c r="E63" s="28">
        <f>D63/D62*100</f>
        <v>100</v>
      </c>
      <c r="F63" s="33">
        <v>30.8</v>
      </c>
      <c r="G63" s="28">
        <f>F63/F62*100</f>
        <v>100</v>
      </c>
      <c r="H63" s="22">
        <f>F63/D63*100-100</f>
        <v>-79.466666666666669</v>
      </c>
    </row>
    <row r="64" spans="1:8" ht="21.95" hidden="1" customHeight="1" outlineLevel="1" x14ac:dyDescent="0.2">
      <c r="A64" s="107"/>
      <c r="B64" s="108"/>
      <c r="C64" s="95" t="s">
        <v>248</v>
      </c>
      <c r="D64" s="33">
        <v>0</v>
      </c>
      <c r="E64" s="28">
        <v>0</v>
      </c>
      <c r="F64" s="33">
        <v>0</v>
      </c>
      <c r="G64" s="28">
        <v>0</v>
      </c>
      <c r="H64" s="22" t="s">
        <v>47</v>
      </c>
    </row>
    <row r="65" spans="1:8" hidden="1" outlineLevel="1" x14ac:dyDescent="0.2">
      <c r="A65" s="107"/>
      <c r="B65" s="108"/>
      <c r="C65" s="95" t="s">
        <v>249</v>
      </c>
      <c r="D65" s="33">
        <v>0</v>
      </c>
      <c r="E65" s="28">
        <v>0</v>
      </c>
      <c r="F65" s="33">
        <v>0</v>
      </c>
      <c r="G65" s="28">
        <v>0</v>
      </c>
      <c r="H65" s="22" t="s">
        <v>47</v>
      </c>
    </row>
    <row r="66" spans="1:8" hidden="1" outlineLevel="1" x14ac:dyDescent="0.2">
      <c r="A66" s="107"/>
      <c r="B66" s="108"/>
      <c r="C66" s="95" t="s">
        <v>250</v>
      </c>
      <c r="D66" s="33">
        <v>0</v>
      </c>
      <c r="E66" s="28">
        <v>0</v>
      </c>
      <c r="F66" s="33">
        <v>0</v>
      </c>
      <c r="G66" s="28">
        <v>0</v>
      </c>
      <c r="H66" s="22" t="s">
        <v>47</v>
      </c>
    </row>
    <row r="67" spans="1:8" ht="21.95" hidden="1" customHeight="1" outlineLevel="1" x14ac:dyDescent="0.2">
      <c r="A67" s="107" t="s">
        <v>252</v>
      </c>
      <c r="B67" s="108" t="s">
        <v>253</v>
      </c>
      <c r="C67" s="95" t="s">
        <v>246</v>
      </c>
      <c r="D67" s="33">
        <f>D68</f>
        <v>105</v>
      </c>
      <c r="E67" s="28">
        <f>E68+E69+E70+E71</f>
        <v>100</v>
      </c>
      <c r="F67" s="33">
        <f>F68</f>
        <v>10</v>
      </c>
      <c r="G67" s="28">
        <f>G68+G69+G70+G71</f>
        <v>100</v>
      </c>
      <c r="H67" s="22">
        <f>F67/D67*100-100</f>
        <v>-90.476190476190482</v>
      </c>
    </row>
    <row r="68" spans="1:8" ht="29.25" hidden="1" customHeight="1" outlineLevel="1" x14ac:dyDescent="0.2">
      <c r="A68" s="107"/>
      <c r="B68" s="108"/>
      <c r="C68" s="95" t="s">
        <v>247</v>
      </c>
      <c r="D68" s="33">
        <v>105</v>
      </c>
      <c r="E68" s="28">
        <f>D68/D67*100</f>
        <v>100</v>
      </c>
      <c r="F68" s="33">
        <v>10</v>
      </c>
      <c r="G68" s="28">
        <f>F68/F67*100</f>
        <v>100</v>
      </c>
      <c r="H68" s="22">
        <f>F68/D68*100-100</f>
        <v>-90.476190476190482</v>
      </c>
    </row>
    <row r="69" spans="1:8" ht="21.95" hidden="1" customHeight="1" outlineLevel="1" x14ac:dyDescent="0.2">
      <c r="A69" s="107"/>
      <c r="B69" s="108"/>
      <c r="C69" s="95" t="s">
        <v>248</v>
      </c>
      <c r="D69" s="33">
        <v>0</v>
      </c>
      <c r="E69" s="28">
        <v>0</v>
      </c>
      <c r="F69" s="33">
        <v>0</v>
      </c>
      <c r="G69" s="28">
        <v>0</v>
      </c>
      <c r="H69" s="22" t="s">
        <v>47</v>
      </c>
    </row>
    <row r="70" spans="1:8" ht="21.95" hidden="1" customHeight="1" outlineLevel="1" x14ac:dyDescent="0.2">
      <c r="A70" s="107"/>
      <c r="B70" s="108"/>
      <c r="C70" s="95" t="s">
        <v>249</v>
      </c>
      <c r="D70" s="33">
        <v>0</v>
      </c>
      <c r="E70" s="28">
        <v>0</v>
      </c>
      <c r="F70" s="33">
        <v>0</v>
      </c>
      <c r="G70" s="28">
        <v>0</v>
      </c>
      <c r="H70" s="22" t="s">
        <v>47</v>
      </c>
    </row>
    <row r="71" spans="1:8" ht="21.95" hidden="1" customHeight="1" outlineLevel="1" x14ac:dyDescent="0.2">
      <c r="A71" s="107"/>
      <c r="B71" s="108"/>
      <c r="C71" s="95" t="s">
        <v>250</v>
      </c>
      <c r="D71" s="98">
        <v>0</v>
      </c>
      <c r="E71" s="19">
        <v>0</v>
      </c>
      <c r="F71" s="98">
        <v>0</v>
      </c>
      <c r="G71" s="19">
        <v>0</v>
      </c>
      <c r="H71" s="24" t="s">
        <v>47</v>
      </c>
    </row>
    <row r="72" spans="1:8" ht="21.95" hidden="1" customHeight="1" outlineLevel="1" x14ac:dyDescent="0.2">
      <c r="A72" s="104" t="s">
        <v>38</v>
      </c>
      <c r="B72" s="106" t="s">
        <v>402</v>
      </c>
      <c r="C72" s="96" t="s">
        <v>246</v>
      </c>
      <c r="D72" s="34">
        <f>D73+D75+D76</f>
        <v>9121</v>
      </c>
      <c r="E72" s="35">
        <f>ROUND((E73+E74+E75+E76),1)</f>
        <v>100</v>
      </c>
      <c r="F72" s="34">
        <f>F73+F74+F75+F76</f>
        <v>1766.5</v>
      </c>
      <c r="G72" s="35">
        <f>ROUND((G73+G74+G75+G76),1)</f>
        <v>100</v>
      </c>
      <c r="H72" s="24">
        <f>F72/D72*100-100</f>
        <v>-80.632606073895403</v>
      </c>
    </row>
    <row r="73" spans="1:8" ht="37.5" hidden="1" customHeight="1" outlineLevel="1" x14ac:dyDescent="0.2">
      <c r="A73" s="104"/>
      <c r="B73" s="106"/>
      <c r="C73" s="96" t="s">
        <v>247</v>
      </c>
      <c r="D73" s="34">
        <f>D78+D88+D93</f>
        <v>5263</v>
      </c>
      <c r="E73" s="35">
        <f>ROUND((D73/D72*100),1)</f>
        <v>57.7</v>
      </c>
      <c r="F73" s="34">
        <f>F78+F88+F93</f>
        <v>615.70000000000005</v>
      </c>
      <c r="G73" s="35">
        <f>F73/F72*100</f>
        <v>34.85423153127654</v>
      </c>
      <c r="H73" s="24">
        <f>F73/D73*100-100</f>
        <v>-88.301349040471209</v>
      </c>
    </row>
    <row r="74" spans="1:8" ht="21.95" hidden="1" customHeight="1" outlineLevel="1" x14ac:dyDescent="0.2">
      <c r="A74" s="104"/>
      <c r="B74" s="106"/>
      <c r="C74" s="96" t="s">
        <v>248</v>
      </c>
      <c r="D74" s="34">
        <v>0</v>
      </c>
      <c r="E74" s="35">
        <v>0</v>
      </c>
      <c r="F74" s="34">
        <f>F79+F89+F84</f>
        <v>0</v>
      </c>
      <c r="G74" s="35">
        <v>0</v>
      </c>
      <c r="H74" s="24" t="s">
        <v>47</v>
      </c>
    </row>
    <row r="75" spans="1:8" ht="21.95" hidden="1" customHeight="1" outlineLevel="1" x14ac:dyDescent="0.2">
      <c r="A75" s="104"/>
      <c r="B75" s="106"/>
      <c r="C75" s="96" t="s">
        <v>249</v>
      </c>
      <c r="D75" s="34">
        <f>D85</f>
        <v>2022</v>
      </c>
      <c r="E75" s="35">
        <f>ROUND((D75/D72*100),1)</f>
        <v>22.2</v>
      </c>
      <c r="F75" s="34">
        <f>F80+F90+F85</f>
        <v>499.5</v>
      </c>
      <c r="G75" s="35">
        <f>ROUND(F75/F72*100,1)</f>
        <v>28.3</v>
      </c>
      <c r="H75" s="24">
        <f>F75/D75*100-100</f>
        <v>-75.296735905044514</v>
      </c>
    </row>
    <row r="76" spans="1:8" ht="21.95" hidden="1" customHeight="1" outlineLevel="1" x14ac:dyDescent="0.2">
      <c r="A76" s="104"/>
      <c r="B76" s="106"/>
      <c r="C76" s="96" t="s">
        <v>250</v>
      </c>
      <c r="D76" s="34">
        <f>D81+D91</f>
        <v>1836</v>
      </c>
      <c r="E76" s="35">
        <f>ROUND((D76/D72*100),1)</f>
        <v>20.100000000000001</v>
      </c>
      <c r="F76" s="34">
        <f>F81+F91+F86</f>
        <v>651.29999999999995</v>
      </c>
      <c r="G76" s="35">
        <f>F76/F72*100</f>
        <v>36.869515992074717</v>
      </c>
      <c r="H76" s="24">
        <f>F76/D76*100-100</f>
        <v>-64.526143790849687</v>
      </c>
    </row>
    <row r="77" spans="1:8" ht="21.95" hidden="1" customHeight="1" outlineLevel="1" x14ac:dyDescent="0.2">
      <c r="A77" s="107" t="s">
        <v>39</v>
      </c>
      <c r="B77" s="108" t="s">
        <v>254</v>
      </c>
      <c r="C77" s="95" t="s">
        <v>246</v>
      </c>
      <c r="D77" s="33">
        <f>D78+D81</f>
        <v>7024</v>
      </c>
      <c r="E77" s="28">
        <f>E78+E79+E80+E81</f>
        <v>100</v>
      </c>
      <c r="F77" s="33">
        <f>F78+F79+F80+F81</f>
        <v>1267</v>
      </c>
      <c r="G77" s="28">
        <f>G78+G79+G80+G81</f>
        <v>100</v>
      </c>
      <c r="H77" s="22">
        <f>F77/D77*100-100</f>
        <v>-81.961845102505691</v>
      </c>
    </row>
    <row r="78" spans="1:8" ht="30" hidden="1" customHeight="1" outlineLevel="1" x14ac:dyDescent="0.2">
      <c r="A78" s="107"/>
      <c r="B78" s="108"/>
      <c r="C78" s="95" t="s">
        <v>247</v>
      </c>
      <c r="D78" s="33">
        <v>5188</v>
      </c>
      <c r="E78" s="28">
        <f>D78/D77*100</f>
        <v>73.861047835990888</v>
      </c>
      <c r="F78" s="33">
        <v>615.70000000000005</v>
      </c>
      <c r="G78" s="28">
        <f>F78/F77*100</f>
        <v>48.595106550907659</v>
      </c>
      <c r="H78" s="22">
        <f>F78/D78*100-100</f>
        <v>-88.132228218966844</v>
      </c>
    </row>
    <row r="79" spans="1:8" ht="21.95" hidden="1" customHeight="1" outlineLevel="1" x14ac:dyDescent="0.2">
      <c r="A79" s="107"/>
      <c r="B79" s="108"/>
      <c r="C79" s="95" t="s">
        <v>248</v>
      </c>
      <c r="D79" s="33">
        <v>0</v>
      </c>
      <c r="E79" s="28">
        <v>0</v>
      </c>
      <c r="F79" s="33">
        <v>0</v>
      </c>
      <c r="G79" s="28">
        <v>0</v>
      </c>
      <c r="H79" s="22" t="s">
        <v>47</v>
      </c>
    </row>
    <row r="80" spans="1:8" ht="25.5" hidden="1" customHeight="1" outlineLevel="1" x14ac:dyDescent="0.2">
      <c r="A80" s="107"/>
      <c r="B80" s="108"/>
      <c r="C80" s="95" t="s">
        <v>249</v>
      </c>
      <c r="D80" s="33">
        <v>0</v>
      </c>
      <c r="E80" s="28">
        <v>0</v>
      </c>
      <c r="F80" s="33">
        <v>0</v>
      </c>
      <c r="G80" s="28">
        <v>0</v>
      </c>
      <c r="H80" s="22" t="s">
        <v>47</v>
      </c>
    </row>
    <row r="81" spans="1:8" ht="21.95" hidden="1" customHeight="1" outlineLevel="1" x14ac:dyDescent="0.2">
      <c r="A81" s="107"/>
      <c r="B81" s="108"/>
      <c r="C81" s="95" t="s">
        <v>250</v>
      </c>
      <c r="D81" s="33">
        <v>1836</v>
      </c>
      <c r="E81" s="28">
        <f>D81/D77*100</f>
        <v>26.138952164009112</v>
      </c>
      <c r="F81" s="33">
        <v>651.29999999999995</v>
      </c>
      <c r="G81" s="28">
        <f>F81/F77*100</f>
        <v>51.404893449092334</v>
      </c>
      <c r="H81" s="22">
        <f>F81/D81*100-100</f>
        <v>-64.526143790849687</v>
      </c>
    </row>
    <row r="82" spans="1:8" ht="21.95" hidden="1" customHeight="1" outlineLevel="1" x14ac:dyDescent="0.2">
      <c r="A82" s="107" t="s">
        <v>40</v>
      </c>
      <c r="B82" s="108" t="s">
        <v>424</v>
      </c>
      <c r="C82" s="95" t="s">
        <v>246</v>
      </c>
      <c r="D82" s="33">
        <f>D85</f>
        <v>2022</v>
      </c>
      <c r="E82" s="28">
        <f>E83+E84+E85+E86</f>
        <v>100</v>
      </c>
      <c r="F82" s="33">
        <f>F85</f>
        <v>499.5</v>
      </c>
      <c r="G82" s="28">
        <f>G83+G84+G85+G86</f>
        <v>100</v>
      </c>
      <c r="H82" s="22">
        <f>F82/D82*100-100</f>
        <v>-75.296735905044514</v>
      </c>
    </row>
    <row r="83" spans="1:8" ht="30" hidden="1" customHeight="1" outlineLevel="1" x14ac:dyDescent="0.2">
      <c r="A83" s="107"/>
      <c r="B83" s="108"/>
      <c r="C83" s="95" t="s">
        <v>247</v>
      </c>
      <c r="D83" s="33">
        <v>0</v>
      </c>
      <c r="E83" s="28">
        <v>0</v>
      </c>
      <c r="F83" s="33">
        <v>0</v>
      </c>
      <c r="G83" s="28">
        <v>0</v>
      </c>
      <c r="H83" s="22" t="s">
        <v>47</v>
      </c>
    </row>
    <row r="84" spans="1:8" ht="21.95" hidden="1" customHeight="1" outlineLevel="1" x14ac:dyDescent="0.2">
      <c r="A84" s="107"/>
      <c r="B84" s="108"/>
      <c r="C84" s="95" t="s">
        <v>248</v>
      </c>
      <c r="D84" s="33">
        <v>0</v>
      </c>
      <c r="E84" s="28">
        <v>0</v>
      </c>
      <c r="F84" s="33">
        <v>0</v>
      </c>
      <c r="G84" s="28">
        <v>0</v>
      </c>
      <c r="H84" s="22" t="s">
        <v>47</v>
      </c>
    </row>
    <row r="85" spans="1:8" ht="21.95" hidden="1" customHeight="1" outlineLevel="1" x14ac:dyDescent="0.2">
      <c r="A85" s="107"/>
      <c r="B85" s="108"/>
      <c r="C85" s="95" t="s">
        <v>249</v>
      </c>
      <c r="D85" s="33">
        <v>2022</v>
      </c>
      <c r="E85" s="28">
        <f>D85/D82*100</f>
        <v>100</v>
      </c>
      <c r="F85" s="33">
        <v>499.5</v>
      </c>
      <c r="G85" s="28">
        <f>F85/F82*100</f>
        <v>100</v>
      </c>
      <c r="H85" s="22">
        <f>F85/D85*100-100</f>
        <v>-75.296735905044514</v>
      </c>
    </row>
    <row r="86" spans="1:8" ht="21.95" hidden="1" customHeight="1" outlineLevel="1" x14ac:dyDescent="0.2">
      <c r="A86" s="107"/>
      <c r="B86" s="108"/>
      <c r="C86" s="95" t="s">
        <v>250</v>
      </c>
      <c r="D86" s="33">
        <v>0</v>
      </c>
      <c r="E86" s="28">
        <v>0</v>
      </c>
      <c r="F86" s="33">
        <v>0</v>
      </c>
      <c r="G86" s="28">
        <v>0</v>
      </c>
      <c r="H86" s="22" t="s">
        <v>47</v>
      </c>
    </row>
    <row r="87" spans="1:8" ht="21.95" hidden="1" customHeight="1" outlineLevel="1" x14ac:dyDescent="0.2">
      <c r="A87" s="107" t="s">
        <v>41</v>
      </c>
      <c r="B87" s="108" t="s">
        <v>255</v>
      </c>
      <c r="C87" s="95" t="s">
        <v>246</v>
      </c>
      <c r="D87" s="33">
        <f>D88+D91</f>
        <v>25</v>
      </c>
      <c r="E87" s="28">
        <f>E88+E89+E90+E91</f>
        <v>100</v>
      </c>
      <c r="F87" s="33">
        <f>F88+F89+F90+F91</f>
        <v>0</v>
      </c>
      <c r="G87" s="28">
        <f>G88</f>
        <v>0</v>
      </c>
      <c r="H87" s="22">
        <f>F87/D87*100-100</f>
        <v>-100</v>
      </c>
    </row>
    <row r="88" spans="1:8" ht="33.75" hidden="1" customHeight="1" outlineLevel="1" x14ac:dyDescent="0.2">
      <c r="A88" s="107"/>
      <c r="B88" s="108"/>
      <c r="C88" s="95" t="s">
        <v>247</v>
      </c>
      <c r="D88" s="33">
        <v>25</v>
      </c>
      <c r="E88" s="28">
        <f>D88/D87*100</f>
        <v>100</v>
      </c>
      <c r="F88" s="33">
        <v>0</v>
      </c>
      <c r="G88" s="28">
        <v>0</v>
      </c>
      <c r="H88" s="22">
        <f>F88/D88*100-100</f>
        <v>-100</v>
      </c>
    </row>
    <row r="89" spans="1:8" ht="21.95" hidden="1" customHeight="1" outlineLevel="1" x14ac:dyDescent="0.2">
      <c r="A89" s="107"/>
      <c r="B89" s="108"/>
      <c r="C89" s="95" t="s">
        <v>248</v>
      </c>
      <c r="D89" s="33">
        <v>0</v>
      </c>
      <c r="E89" s="28">
        <v>0</v>
      </c>
      <c r="F89" s="33">
        <v>0</v>
      </c>
      <c r="G89" s="28">
        <v>0</v>
      </c>
      <c r="H89" s="22" t="s">
        <v>47</v>
      </c>
    </row>
    <row r="90" spans="1:8" ht="21.95" hidden="1" customHeight="1" outlineLevel="1" x14ac:dyDescent="0.2">
      <c r="A90" s="107"/>
      <c r="B90" s="108"/>
      <c r="C90" s="95" t="s">
        <v>249</v>
      </c>
      <c r="D90" s="33">
        <v>0</v>
      </c>
      <c r="E90" s="28">
        <v>0</v>
      </c>
      <c r="F90" s="33">
        <v>0</v>
      </c>
      <c r="G90" s="28">
        <v>0</v>
      </c>
      <c r="H90" s="22" t="s">
        <v>47</v>
      </c>
    </row>
    <row r="91" spans="1:8" ht="21.95" hidden="1" customHeight="1" outlineLevel="1" x14ac:dyDescent="0.2">
      <c r="A91" s="107"/>
      <c r="B91" s="108"/>
      <c r="C91" s="95" t="s">
        <v>250</v>
      </c>
      <c r="D91" s="33">
        <v>0</v>
      </c>
      <c r="E91" s="28">
        <v>0</v>
      </c>
      <c r="F91" s="33">
        <v>0</v>
      </c>
      <c r="G91" s="28">
        <v>0</v>
      </c>
      <c r="H91" s="22" t="s">
        <v>47</v>
      </c>
    </row>
    <row r="92" spans="1:8" ht="21.95" hidden="1" customHeight="1" outlineLevel="1" x14ac:dyDescent="0.2">
      <c r="A92" s="107" t="s">
        <v>473</v>
      </c>
      <c r="B92" s="117" t="s">
        <v>497</v>
      </c>
      <c r="C92" s="42" t="s">
        <v>257</v>
      </c>
      <c r="D92" s="43">
        <f>D93+D95+D96</f>
        <v>50</v>
      </c>
      <c r="E92" s="28">
        <v>100</v>
      </c>
      <c r="F92" s="43">
        <f>F93+F95+F96</f>
        <v>0</v>
      </c>
      <c r="G92" s="28">
        <v>0</v>
      </c>
      <c r="H92" s="43">
        <f>H93</f>
        <v>-100</v>
      </c>
    </row>
    <row r="93" spans="1:8" ht="30" hidden="1" customHeight="1" outlineLevel="1" x14ac:dyDescent="0.2">
      <c r="A93" s="107"/>
      <c r="B93" s="118"/>
      <c r="C93" s="42" t="s">
        <v>470</v>
      </c>
      <c r="D93" s="43">
        <v>50</v>
      </c>
      <c r="E93" s="28">
        <f>D93/D92*100</f>
        <v>100</v>
      </c>
      <c r="F93" s="43">
        <v>0</v>
      </c>
      <c r="G93" s="28">
        <v>0</v>
      </c>
      <c r="H93" s="43">
        <f>F93/D93*100-100</f>
        <v>-100</v>
      </c>
    </row>
    <row r="94" spans="1:8" ht="21.95" hidden="1" customHeight="1" outlineLevel="1" x14ac:dyDescent="0.2">
      <c r="A94" s="107"/>
      <c r="B94" s="118"/>
      <c r="C94" s="42" t="s">
        <v>248</v>
      </c>
      <c r="D94" s="43">
        <v>0</v>
      </c>
      <c r="E94" s="28">
        <v>0</v>
      </c>
      <c r="F94" s="43">
        <v>0</v>
      </c>
      <c r="G94" s="28">
        <v>0</v>
      </c>
      <c r="H94" s="43">
        <v>0</v>
      </c>
    </row>
    <row r="95" spans="1:8" ht="21.95" hidden="1" customHeight="1" outlineLevel="1" x14ac:dyDescent="0.2">
      <c r="A95" s="107"/>
      <c r="B95" s="118"/>
      <c r="C95" s="42" t="s">
        <v>471</v>
      </c>
      <c r="D95" s="43">
        <v>0</v>
      </c>
      <c r="E95" s="28">
        <v>0</v>
      </c>
      <c r="F95" s="43">
        <v>0</v>
      </c>
      <c r="G95" s="28">
        <v>0</v>
      </c>
      <c r="H95" s="43">
        <v>0</v>
      </c>
    </row>
    <row r="96" spans="1:8" ht="21.95" hidden="1" customHeight="1" outlineLevel="1" x14ac:dyDescent="0.2">
      <c r="A96" s="107"/>
      <c r="B96" s="119"/>
      <c r="C96" s="42" t="s">
        <v>472</v>
      </c>
      <c r="D96" s="43">
        <v>0</v>
      </c>
      <c r="E96" s="28">
        <v>0</v>
      </c>
      <c r="F96" s="43">
        <v>0</v>
      </c>
      <c r="G96" s="28">
        <v>0</v>
      </c>
      <c r="H96" s="43">
        <v>0</v>
      </c>
    </row>
    <row r="97" spans="1:8" ht="21.95" hidden="1" customHeight="1" outlineLevel="1" x14ac:dyDescent="0.2">
      <c r="A97" s="104" t="s">
        <v>256</v>
      </c>
      <c r="B97" s="106" t="s">
        <v>398</v>
      </c>
      <c r="C97" s="96" t="s">
        <v>246</v>
      </c>
      <c r="D97" s="34">
        <f>D98+D99+D100+D101</f>
        <v>20324</v>
      </c>
      <c r="E97" s="35">
        <f>E98+E99+E100+E101</f>
        <v>100</v>
      </c>
      <c r="F97" s="34">
        <f>F98+F99+F100+F101</f>
        <v>4913.8</v>
      </c>
      <c r="G97" s="35">
        <f>G98+G99+G100+G101</f>
        <v>100</v>
      </c>
      <c r="H97" s="24">
        <f>F97/D97*100-100</f>
        <v>-75.822672702223969</v>
      </c>
    </row>
    <row r="98" spans="1:8" ht="30.75" hidden="1" customHeight="1" outlineLevel="1" x14ac:dyDescent="0.2">
      <c r="A98" s="104"/>
      <c r="B98" s="106"/>
      <c r="C98" s="96" t="s">
        <v>247</v>
      </c>
      <c r="D98" s="34">
        <f>D103+D108+D113</f>
        <v>20324</v>
      </c>
      <c r="E98" s="35">
        <f>D98/D97*100</f>
        <v>100</v>
      </c>
      <c r="F98" s="34">
        <f>F103+F108+F113</f>
        <v>4913.8</v>
      </c>
      <c r="G98" s="35">
        <f>F98/F97*100</f>
        <v>100</v>
      </c>
      <c r="H98" s="24">
        <f>F98/D98*100-100</f>
        <v>-75.822672702223969</v>
      </c>
    </row>
    <row r="99" spans="1:8" ht="21.95" hidden="1" customHeight="1" outlineLevel="1" x14ac:dyDescent="0.2">
      <c r="A99" s="104"/>
      <c r="B99" s="106"/>
      <c r="C99" s="96" t="s">
        <v>248</v>
      </c>
      <c r="D99" s="34">
        <v>0</v>
      </c>
      <c r="E99" s="35">
        <v>0</v>
      </c>
      <c r="F99" s="34">
        <v>0</v>
      </c>
      <c r="G99" s="35">
        <v>0</v>
      </c>
      <c r="H99" s="24" t="s">
        <v>47</v>
      </c>
    </row>
    <row r="100" spans="1:8" ht="21.95" hidden="1" customHeight="1" outlineLevel="1" x14ac:dyDescent="0.2">
      <c r="A100" s="104"/>
      <c r="B100" s="106"/>
      <c r="C100" s="96" t="s">
        <v>249</v>
      </c>
      <c r="D100" s="34">
        <f>D105+D110+D115</f>
        <v>0</v>
      </c>
      <c r="E100" s="35">
        <f>D100/D97*100</f>
        <v>0</v>
      </c>
      <c r="F100" s="34">
        <f>F105+F110+F115</f>
        <v>0</v>
      </c>
      <c r="G100" s="35">
        <f>F100/F97*100</f>
        <v>0</v>
      </c>
      <c r="H100" s="24" t="s">
        <v>47</v>
      </c>
    </row>
    <row r="101" spans="1:8" ht="21.95" hidden="1" customHeight="1" outlineLevel="1" x14ac:dyDescent="0.2">
      <c r="A101" s="104"/>
      <c r="B101" s="106"/>
      <c r="C101" s="96" t="s">
        <v>250</v>
      </c>
      <c r="D101" s="34">
        <v>0</v>
      </c>
      <c r="E101" s="35">
        <v>0</v>
      </c>
      <c r="F101" s="34">
        <v>0</v>
      </c>
      <c r="G101" s="35">
        <v>0</v>
      </c>
      <c r="H101" s="24" t="s">
        <v>47</v>
      </c>
    </row>
    <row r="102" spans="1:8" ht="21.95" hidden="1" customHeight="1" outlineLevel="1" x14ac:dyDescent="0.2">
      <c r="A102" s="107" t="s">
        <v>42</v>
      </c>
      <c r="B102" s="108" t="s">
        <v>43</v>
      </c>
      <c r="C102" s="95" t="s">
        <v>246</v>
      </c>
      <c r="D102" s="33">
        <f>D103+D104+D105+D106</f>
        <v>15855</v>
      </c>
      <c r="E102" s="28">
        <f>E103+E104+E105+E106</f>
        <v>100</v>
      </c>
      <c r="F102" s="33">
        <f>F103+F104+F105</f>
        <v>3558.3</v>
      </c>
      <c r="G102" s="28">
        <f>G103+G104+G105+G106</f>
        <v>100</v>
      </c>
      <c r="H102" s="22">
        <f>F102/D102*100-100</f>
        <v>-77.557237464522231</v>
      </c>
    </row>
    <row r="103" spans="1:8" ht="31.5" hidden="1" customHeight="1" outlineLevel="1" x14ac:dyDescent="0.2">
      <c r="A103" s="107"/>
      <c r="B103" s="108"/>
      <c r="C103" s="95" t="s">
        <v>247</v>
      </c>
      <c r="D103" s="33">
        <v>15855</v>
      </c>
      <c r="E103" s="28">
        <f>D103/D102*100</f>
        <v>100</v>
      </c>
      <c r="F103" s="33">
        <v>3558.3</v>
      </c>
      <c r="G103" s="28">
        <f>F103/F102*100</f>
        <v>100</v>
      </c>
      <c r="H103" s="22">
        <f>F103/D103*100-100</f>
        <v>-77.557237464522231</v>
      </c>
    </row>
    <row r="104" spans="1:8" ht="21.95" hidden="1" customHeight="1" outlineLevel="1" x14ac:dyDescent="0.2">
      <c r="A104" s="107"/>
      <c r="B104" s="108"/>
      <c r="C104" s="95" t="s">
        <v>248</v>
      </c>
      <c r="D104" s="33">
        <v>0</v>
      </c>
      <c r="E104" s="28">
        <v>0</v>
      </c>
      <c r="F104" s="33">
        <v>0</v>
      </c>
      <c r="G104" s="28">
        <v>0</v>
      </c>
      <c r="H104" s="22" t="s">
        <v>47</v>
      </c>
    </row>
    <row r="105" spans="1:8" ht="21.95" hidden="1" customHeight="1" outlineLevel="1" x14ac:dyDescent="0.2">
      <c r="A105" s="107"/>
      <c r="B105" s="108"/>
      <c r="C105" s="95" t="s">
        <v>249</v>
      </c>
      <c r="D105" s="33">
        <v>0</v>
      </c>
      <c r="E105" s="28">
        <f>D105/D102*100</f>
        <v>0</v>
      </c>
      <c r="F105" s="33">
        <v>0</v>
      </c>
      <c r="G105" s="28">
        <f>F105/F102*100</f>
        <v>0</v>
      </c>
      <c r="H105" s="22" t="s">
        <v>47</v>
      </c>
    </row>
    <row r="106" spans="1:8" ht="21.95" hidden="1" customHeight="1" outlineLevel="1" x14ac:dyDescent="0.2">
      <c r="A106" s="107"/>
      <c r="B106" s="108"/>
      <c r="C106" s="95" t="s">
        <v>250</v>
      </c>
      <c r="D106" s="33">
        <v>0</v>
      </c>
      <c r="E106" s="28">
        <v>0</v>
      </c>
      <c r="F106" s="33">
        <v>0</v>
      </c>
      <c r="G106" s="28">
        <v>0</v>
      </c>
      <c r="H106" s="22" t="s">
        <v>47</v>
      </c>
    </row>
    <row r="107" spans="1:8" ht="21.95" hidden="1" customHeight="1" outlineLevel="1" x14ac:dyDescent="0.2">
      <c r="A107" s="107" t="s">
        <v>44</v>
      </c>
      <c r="B107" s="108" t="s">
        <v>45</v>
      </c>
      <c r="C107" s="95" t="s">
        <v>246</v>
      </c>
      <c r="D107" s="33">
        <f>D108</f>
        <v>4175</v>
      </c>
      <c r="E107" s="28">
        <f>E108+E109+E110+E111</f>
        <v>100</v>
      </c>
      <c r="F107" s="33">
        <f>F108</f>
        <v>1355.5</v>
      </c>
      <c r="G107" s="28">
        <f>G108+G109+G110+G111</f>
        <v>100</v>
      </c>
      <c r="H107" s="22">
        <f>F107/D107*100-100</f>
        <v>-67.532934131736525</v>
      </c>
    </row>
    <row r="108" spans="1:8" ht="30.75" hidden="1" customHeight="1" outlineLevel="1" x14ac:dyDescent="0.2">
      <c r="A108" s="107"/>
      <c r="B108" s="108"/>
      <c r="C108" s="95" t="s">
        <v>247</v>
      </c>
      <c r="D108" s="33">
        <v>4175</v>
      </c>
      <c r="E108" s="28">
        <f>D108/D107*100</f>
        <v>100</v>
      </c>
      <c r="F108" s="33">
        <v>1355.5</v>
      </c>
      <c r="G108" s="28">
        <f>F108/F107*100</f>
        <v>100</v>
      </c>
      <c r="H108" s="22">
        <f>F108/D108*100-100</f>
        <v>-67.532934131736525</v>
      </c>
    </row>
    <row r="109" spans="1:8" ht="21.95" hidden="1" customHeight="1" outlineLevel="1" x14ac:dyDescent="0.2">
      <c r="A109" s="107"/>
      <c r="B109" s="108"/>
      <c r="C109" s="95" t="s">
        <v>248</v>
      </c>
      <c r="D109" s="33">
        <v>0</v>
      </c>
      <c r="E109" s="28">
        <v>0</v>
      </c>
      <c r="F109" s="33">
        <v>0</v>
      </c>
      <c r="G109" s="28">
        <v>0</v>
      </c>
      <c r="H109" s="22" t="s">
        <v>47</v>
      </c>
    </row>
    <row r="110" spans="1:8" ht="21.95" hidden="1" customHeight="1" outlineLevel="1" x14ac:dyDescent="0.2">
      <c r="A110" s="107"/>
      <c r="B110" s="108"/>
      <c r="C110" s="95" t="s">
        <v>249</v>
      </c>
      <c r="D110" s="33">
        <v>0</v>
      </c>
      <c r="E110" s="28">
        <v>0</v>
      </c>
      <c r="F110" s="33">
        <v>0</v>
      </c>
      <c r="G110" s="28">
        <v>0</v>
      </c>
      <c r="H110" s="22" t="s">
        <v>47</v>
      </c>
    </row>
    <row r="111" spans="1:8" ht="21.95" hidden="1" customHeight="1" outlineLevel="1" x14ac:dyDescent="0.2">
      <c r="A111" s="107"/>
      <c r="B111" s="108"/>
      <c r="C111" s="95" t="s">
        <v>250</v>
      </c>
      <c r="D111" s="33">
        <v>0</v>
      </c>
      <c r="E111" s="28">
        <v>0</v>
      </c>
      <c r="F111" s="33">
        <v>0</v>
      </c>
      <c r="G111" s="28">
        <v>0</v>
      </c>
      <c r="H111" s="22" t="s">
        <v>47</v>
      </c>
    </row>
    <row r="112" spans="1:8" ht="21.95" hidden="1" customHeight="1" outlineLevel="1" x14ac:dyDescent="0.2">
      <c r="A112" s="107" t="s">
        <v>300</v>
      </c>
      <c r="B112" s="108" t="s">
        <v>498</v>
      </c>
      <c r="C112" s="95" t="s">
        <v>246</v>
      </c>
      <c r="D112" s="36">
        <f>D113+D114+D115+D116</f>
        <v>294</v>
      </c>
      <c r="E112" s="37">
        <f>E113+E114+E115+E116</f>
        <v>100</v>
      </c>
      <c r="F112" s="36">
        <f>F113+F114+F115+F116</f>
        <v>0</v>
      </c>
      <c r="G112" s="37">
        <f>G113+G114+G115+G116</f>
        <v>100</v>
      </c>
      <c r="H112" s="25">
        <f>F112/D112*100-100</f>
        <v>-100</v>
      </c>
    </row>
    <row r="113" spans="1:8" ht="33.75" hidden="1" customHeight="1" outlineLevel="1" x14ac:dyDescent="0.2">
      <c r="A113" s="107"/>
      <c r="B113" s="121"/>
      <c r="C113" s="95" t="s">
        <v>247</v>
      </c>
      <c r="D113" s="36">
        <v>294</v>
      </c>
      <c r="E113" s="37">
        <f>D113/D112*100</f>
        <v>100</v>
      </c>
      <c r="F113" s="36">
        <v>0</v>
      </c>
      <c r="G113" s="37">
        <v>100</v>
      </c>
      <c r="H113" s="25">
        <f>F113/D113*100-100</f>
        <v>-100</v>
      </c>
    </row>
    <row r="114" spans="1:8" ht="21.95" hidden="1" customHeight="1" outlineLevel="1" x14ac:dyDescent="0.2">
      <c r="A114" s="107"/>
      <c r="B114" s="121"/>
      <c r="C114" s="95" t="s">
        <v>248</v>
      </c>
      <c r="D114" s="36">
        <v>0</v>
      </c>
      <c r="E114" s="37">
        <v>0</v>
      </c>
      <c r="F114" s="36">
        <v>0</v>
      </c>
      <c r="G114" s="37">
        <v>0</v>
      </c>
      <c r="H114" s="25" t="s">
        <v>47</v>
      </c>
    </row>
    <row r="115" spans="1:8" ht="21.95" hidden="1" customHeight="1" outlineLevel="1" x14ac:dyDescent="0.2">
      <c r="A115" s="107"/>
      <c r="B115" s="121"/>
      <c r="C115" s="95" t="s">
        <v>249</v>
      </c>
      <c r="D115" s="36">
        <v>0</v>
      </c>
      <c r="E115" s="37">
        <v>0</v>
      </c>
      <c r="F115" s="36">
        <v>0</v>
      </c>
      <c r="G115" s="37">
        <v>0</v>
      </c>
      <c r="H115" s="25" t="s">
        <v>47</v>
      </c>
    </row>
    <row r="116" spans="1:8" ht="21.95" hidden="1" customHeight="1" outlineLevel="1" x14ac:dyDescent="0.2">
      <c r="A116" s="107"/>
      <c r="B116" s="121"/>
      <c r="C116" s="95" t="s">
        <v>250</v>
      </c>
      <c r="D116" s="36">
        <v>0</v>
      </c>
      <c r="E116" s="37">
        <v>0</v>
      </c>
      <c r="F116" s="36">
        <v>0</v>
      </c>
      <c r="G116" s="37">
        <v>0</v>
      </c>
      <c r="H116" s="25" t="s">
        <v>47</v>
      </c>
    </row>
    <row r="117" spans="1:8" ht="21.95" hidden="1" customHeight="1" outlineLevel="1" x14ac:dyDescent="0.2">
      <c r="A117" s="104" t="s">
        <v>317</v>
      </c>
      <c r="B117" s="106" t="s">
        <v>403</v>
      </c>
      <c r="C117" s="96" t="s">
        <v>246</v>
      </c>
      <c r="D117" s="34">
        <f>D118+D119+D120+D121</f>
        <v>1057</v>
      </c>
      <c r="E117" s="35">
        <f>E118+E119+E120+E121</f>
        <v>100</v>
      </c>
      <c r="F117" s="34">
        <f>F118+F119+F120+F121</f>
        <v>252.2</v>
      </c>
      <c r="G117" s="35">
        <f>G118+G119+G120+G121</f>
        <v>100</v>
      </c>
      <c r="H117" s="24">
        <f>F117/D117*100-100</f>
        <v>-76.140018921475871</v>
      </c>
    </row>
    <row r="118" spans="1:8" ht="30" hidden="1" customHeight="1" outlineLevel="1" x14ac:dyDescent="0.2">
      <c r="A118" s="104"/>
      <c r="B118" s="106"/>
      <c r="C118" s="96" t="s">
        <v>247</v>
      </c>
      <c r="D118" s="34">
        <f>D123+D127</f>
        <v>1057</v>
      </c>
      <c r="E118" s="35">
        <f>D118/D117*100</f>
        <v>100</v>
      </c>
      <c r="F118" s="34">
        <f>F123+F127</f>
        <v>252.2</v>
      </c>
      <c r="G118" s="35">
        <f>F118/F117*100</f>
        <v>100</v>
      </c>
      <c r="H118" s="24">
        <f>F118/D118*100-100</f>
        <v>-76.140018921475871</v>
      </c>
    </row>
    <row r="119" spans="1:8" ht="21.95" hidden="1" customHeight="1" outlineLevel="1" x14ac:dyDescent="0.2">
      <c r="A119" s="104"/>
      <c r="B119" s="106"/>
      <c r="C119" s="96" t="s">
        <v>248</v>
      </c>
      <c r="D119" s="34">
        <v>0</v>
      </c>
      <c r="E119" s="35">
        <v>0</v>
      </c>
      <c r="F119" s="34">
        <v>0</v>
      </c>
      <c r="G119" s="35">
        <v>0</v>
      </c>
      <c r="H119" s="24" t="s">
        <v>47</v>
      </c>
    </row>
    <row r="120" spans="1:8" ht="21.95" hidden="1" customHeight="1" outlineLevel="1" x14ac:dyDescent="0.2">
      <c r="A120" s="104"/>
      <c r="B120" s="106"/>
      <c r="C120" s="96" t="s">
        <v>249</v>
      </c>
      <c r="D120" s="34">
        <v>0</v>
      </c>
      <c r="E120" s="35">
        <v>0</v>
      </c>
      <c r="F120" s="34">
        <v>0</v>
      </c>
      <c r="G120" s="35">
        <v>0</v>
      </c>
      <c r="H120" s="24" t="s">
        <v>47</v>
      </c>
    </row>
    <row r="121" spans="1:8" ht="21.95" hidden="1" customHeight="1" outlineLevel="1" x14ac:dyDescent="0.2">
      <c r="A121" s="104"/>
      <c r="B121" s="106"/>
      <c r="C121" s="96" t="s">
        <v>250</v>
      </c>
      <c r="D121" s="34">
        <v>0</v>
      </c>
      <c r="E121" s="35">
        <v>0</v>
      </c>
      <c r="F121" s="34">
        <v>0</v>
      </c>
      <c r="G121" s="35">
        <v>0</v>
      </c>
      <c r="H121" s="24" t="s">
        <v>47</v>
      </c>
    </row>
    <row r="122" spans="1:8" ht="21.95" hidden="1" customHeight="1" outlineLevel="1" x14ac:dyDescent="0.2">
      <c r="A122" s="122" t="s">
        <v>318</v>
      </c>
      <c r="B122" s="125" t="s">
        <v>499</v>
      </c>
      <c r="C122" s="95" t="s">
        <v>246</v>
      </c>
      <c r="D122" s="33">
        <f>D123+D124+D125+D126</f>
        <v>151</v>
      </c>
      <c r="E122" s="37">
        <f>E123+E124+E125+E126</f>
        <v>100</v>
      </c>
      <c r="F122" s="33">
        <f>F123+F124+F125+F126</f>
        <v>20</v>
      </c>
      <c r="G122" s="37">
        <f>G123+G124+G125+G126</f>
        <v>100</v>
      </c>
      <c r="H122" s="25">
        <f>F122/D122*100-100</f>
        <v>-86.754966887417226</v>
      </c>
    </row>
    <row r="123" spans="1:8" ht="31.5" hidden="1" customHeight="1" outlineLevel="1" x14ac:dyDescent="0.2">
      <c r="A123" s="123"/>
      <c r="B123" s="126"/>
      <c r="C123" s="95" t="s">
        <v>247</v>
      </c>
      <c r="D123" s="33">
        <v>151</v>
      </c>
      <c r="E123" s="37">
        <f>D123/D122*100</f>
        <v>100</v>
      </c>
      <c r="F123" s="33">
        <v>20</v>
      </c>
      <c r="G123" s="37">
        <f>F123/F122*100</f>
        <v>100</v>
      </c>
      <c r="H123" s="25">
        <f>F123/D123*100-100</f>
        <v>-86.754966887417226</v>
      </c>
    </row>
    <row r="124" spans="1:8" ht="21.95" hidden="1" customHeight="1" outlineLevel="1" x14ac:dyDescent="0.25">
      <c r="A124" s="123"/>
      <c r="B124" s="126"/>
      <c r="C124" s="11" t="s">
        <v>248</v>
      </c>
      <c r="D124" s="36">
        <v>0</v>
      </c>
      <c r="E124" s="37">
        <v>0</v>
      </c>
      <c r="F124" s="36">
        <v>0</v>
      </c>
      <c r="G124" s="37">
        <v>0</v>
      </c>
      <c r="H124" s="25" t="s">
        <v>47</v>
      </c>
    </row>
    <row r="125" spans="1:8" ht="21.95" hidden="1" customHeight="1" outlineLevel="1" x14ac:dyDescent="0.2">
      <c r="A125" s="123"/>
      <c r="B125" s="126"/>
      <c r="C125" s="95" t="s">
        <v>249</v>
      </c>
      <c r="D125" s="36">
        <v>0</v>
      </c>
      <c r="E125" s="37">
        <v>0</v>
      </c>
      <c r="F125" s="36">
        <v>0</v>
      </c>
      <c r="G125" s="37">
        <v>0</v>
      </c>
      <c r="H125" s="25" t="s">
        <v>47</v>
      </c>
    </row>
    <row r="126" spans="1:8" ht="21.95" hidden="1" customHeight="1" outlineLevel="1" x14ac:dyDescent="0.2">
      <c r="A126" s="124"/>
      <c r="B126" s="126"/>
      <c r="C126" s="95" t="s">
        <v>250</v>
      </c>
      <c r="D126" s="36">
        <v>0</v>
      </c>
      <c r="E126" s="37">
        <v>0</v>
      </c>
      <c r="F126" s="36">
        <v>0</v>
      </c>
      <c r="G126" s="37">
        <v>0</v>
      </c>
      <c r="H126" s="25" t="s">
        <v>47</v>
      </c>
    </row>
    <row r="127" spans="1:8" ht="21.95" hidden="1" customHeight="1" outlineLevel="1" x14ac:dyDescent="0.2">
      <c r="A127" s="107" t="s">
        <v>385</v>
      </c>
      <c r="B127" s="108" t="s">
        <v>350</v>
      </c>
      <c r="C127" s="95" t="s">
        <v>246</v>
      </c>
      <c r="D127" s="33">
        <f>D128+D129+D130+D131</f>
        <v>906</v>
      </c>
      <c r="E127" s="37">
        <f>E128+E129+E130+E131</f>
        <v>100</v>
      </c>
      <c r="F127" s="33">
        <f>F128+F129+F130+F131</f>
        <v>232.2</v>
      </c>
      <c r="G127" s="37">
        <f>G128+G129+G130+G131</f>
        <v>100</v>
      </c>
      <c r="H127" s="25">
        <f>F127/D127*100-100</f>
        <v>-74.370860927152322</v>
      </c>
    </row>
    <row r="128" spans="1:8" ht="35.25" hidden="1" customHeight="1" outlineLevel="1" x14ac:dyDescent="0.2">
      <c r="A128" s="107"/>
      <c r="B128" s="120"/>
      <c r="C128" s="95" t="s">
        <v>247</v>
      </c>
      <c r="D128" s="33">
        <v>906</v>
      </c>
      <c r="E128" s="37">
        <f>D128/D127*100</f>
        <v>100</v>
      </c>
      <c r="F128" s="33">
        <v>232.2</v>
      </c>
      <c r="G128" s="37">
        <f>F128/F127*100</f>
        <v>100</v>
      </c>
      <c r="H128" s="25">
        <f>F128/D128*100-100</f>
        <v>-74.370860927152322</v>
      </c>
    </row>
    <row r="129" spans="1:8" ht="21.95" hidden="1" customHeight="1" outlineLevel="1" x14ac:dyDescent="0.25">
      <c r="A129" s="107"/>
      <c r="B129" s="120"/>
      <c r="C129" s="11" t="s">
        <v>248</v>
      </c>
      <c r="D129" s="36">
        <v>0</v>
      </c>
      <c r="E129" s="37">
        <v>0</v>
      </c>
      <c r="F129" s="36">
        <v>0</v>
      </c>
      <c r="G129" s="37">
        <v>0</v>
      </c>
      <c r="H129" s="25" t="s">
        <v>47</v>
      </c>
    </row>
    <row r="130" spans="1:8" ht="21.95" hidden="1" customHeight="1" outlineLevel="1" x14ac:dyDescent="0.2">
      <c r="A130" s="107"/>
      <c r="B130" s="120"/>
      <c r="C130" s="95" t="s">
        <v>249</v>
      </c>
      <c r="D130" s="36">
        <v>0</v>
      </c>
      <c r="E130" s="37">
        <v>0</v>
      </c>
      <c r="F130" s="36">
        <v>0</v>
      </c>
      <c r="G130" s="37">
        <v>0</v>
      </c>
      <c r="H130" s="25" t="s">
        <v>47</v>
      </c>
    </row>
    <row r="131" spans="1:8" ht="21.95" hidden="1" customHeight="1" outlineLevel="1" x14ac:dyDescent="0.2">
      <c r="A131" s="107"/>
      <c r="B131" s="120"/>
      <c r="C131" s="95" t="s">
        <v>250</v>
      </c>
      <c r="D131" s="36">
        <v>0</v>
      </c>
      <c r="E131" s="37">
        <v>0</v>
      </c>
      <c r="F131" s="36">
        <v>0</v>
      </c>
      <c r="G131" s="37">
        <v>0</v>
      </c>
      <c r="H131" s="25" t="s">
        <v>47</v>
      </c>
    </row>
    <row r="132" spans="1:8" s="2" customFormat="1" ht="21.95" customHeight="1" collapsed="1" x14ac:dyDescent="0.2">
      <c r="A132" s="104">
        <v>2</v>
      </c>
      <c r="B132" s="106" t="s">
        <v>452</v>
      </c>
      <c r="C132" s="89" t="s">
        <v>246</v>
      </c>
      <c r="D132" s="34">
        <f>D133+D134+D135+D136</f>
        <v>2986351.8</v>
      </c>
      <c r="E132" s="35">
        <f>E133+E134+E135+E136</f>
        <v>100</v>
      </c>
      <c r="F132" s="34">
        <f>F133+F134+F135+F136</f>
        <v>598256.79999999993</v>
      </c>
      <c r="G132" s="35">
        <f>G133+G134+G135+G136</f>
        <v>100</v>
      </c>
      <c r="H132" s="24">
        <f>F132/D132*100-100</f>
        <v>-79.9669683926723</v>
      </c>
    </row>
    <row r="133" spans="1:8" s="2" customFormat="1" ht="32.25" customHeight="1" x14ac:dyDescent="0.2">
      <c r="A133" s="104"/>
      <c r="B133" s="106"/>
      <c r="C133" s="89" t="s">
        <v>247</v>
      </c>
      <c r="D133" s="34">
        <f>D138+D158+D203+D233+D248+D273+D303+D318</f>
        <v>819485</v>
      </c>
      <c r="E133" s="35">
        <f>D133/$D$132*100</f>
        <v>27.441006782924909</v>
      </c>
      <c r="F133" s="34">
        <f>F138+F158+F203+F233+F248+F273+F303+F318</f>
        <v>194455.1</v>
      </c>
      <c r="G133" s="35">
        <f>F133/$F$132*100</f>
        <v>32.503617175767999</v>
      </c>
      <c r="H133" s="24">
        <f>F133/D133*100-100</f>
        <v>-76.2710604831083</v>
      </c>
    </row>
    <row r="134" spans="1:8" s="2" customFormat="1" ht="21.95" customHeight="1" x14ac:dyDescent="0.2">
      <c r="A134" s="104"/>
      <c r="B134" s="106"/>
      <c r="C134" s="89" t="s">
        <v>248</v>
      </c>
      <c r="D134" s="34">
        <f>D139+D159+D204+D234+D249+D274+D304+D319</f>
        <v>73028.200000000012</v>
      </c>
      <c r="E134" s="35">
        <f>D134/$D$132*100</f>
        <v>2.4453984289459809</v>
      </c>
      <c r="F134" s="34">
        <f>F139+F159+F204+F234+F249+F274+F304+F319</f>
        <v>18905.900000000001</v>
      </c>
      <c r="G134" s="35">
        <f t="shared" ref="G134:G136" si="3">F134/$F$132*100</f>
        <v>3.1601646650735939</v>
      </c>
      <c r="H134" s="24">
        <f t="shared" ref="H134:H202" si="4">F134/D134*100-100</f>
        <v>-74.11150760938925</v>
      </c>
    </row>
    <row r="135" spans="1:8" s="2" customFormat="1" ht="21.95" customHeight="1" x14ac:dyDescent="0.2">
      <c r="A135" s="104"/>
      <c r="B135" s="106"/>
      <c r="C135" s="89" t="s">
        <v>249</v>
      </c>
      <c r="D135" s="34">
        <f>D140+D160+D205+D235+D250+D275+D305+D320</f>
        <v>1949128.6</v>
      </c>
      <c r="E135" s="35">
        <f t="shared" ref="E135:E136" si="5">D135/$D$132*100</f>
        <v>65.267883040437496</v>
      </c>
      <c r="F135" s="34">
        <f>F140+F160+F205+F235+F250+F275+F305+F320</f>
        <v>355633.1</v>
      </c>
      <c r="G135" s="35">
        <f t="shared" si="3"/>
        <v>59.444890555360175</v>
      </c>
      <c r="H135" s="24">
        <f t="shared" si="4"/>
        <v>-81.754251617876832</v>
      </c>
    </row>
    <row r="136" spans="1:8" s="2" customFormat="1" ht="21.95" customHeight="1" x14ac:dyDescent="0.2">
      <c r="A136" s="104"/>
      <c r="B136" s="106"/>
      <c r="C136" s="89" t="s">
        <v>250</v>
      </c>
      <c r="D136" s="34">
        <f>D141+D161+D206+D236+D251+D276+D306+D321</f>
        <v>144710</v>
      </c>
      <c r="E136" s="35">
        <f t="shared" si="5"/>
        <v>4.8457117476916149</v>
      </c>
      <c r="F136" s="34">
        <f>F141+F161+F206+F236+F251+F276+F306+F321</f>
        <v>29262.700000000004</v>
      </c>
      <c r="G136" s="35">
        <f t="shared" si="3"/>
        <v>4.8913276037982367</v>
      </c>
      <c r="H136" s="24">
        <f t="shared" si="4"/>
        <v>-79.778384354916724</v>
      </c>
    </row>
    <row r="137" spans="1:8" ht="21.95" hidden="1" customHeight="1" outlineLevel="1" x14ac:dyDescent="0.2">
      <c r="A137" s="104" t="s">
        <v>46</v>
      </c>
      <c r="B137" s="106" t="s">
        <v>319</v>
      </c>
      <c r="C137" s="89" t="s">
        <v>246</v>
      </c>
      <c r="D137" s="34">
        <f>D138+D139+D140+D141</f>
        <v>1076568</v>
      </c>
      <c r="E137" s="35">
        <f>E138+E139+E140+E141</f>
        <v>100</v>
      </c>
      <c r="F137" s="34">
        <f>F138+F139+F140+F141</f>
        <v>213531.99999999997</v>
      </c>
      <c r="G137" s="35">
        <f>G138+G139+G140+G141</f>
        <v>100.00000000000001</v>
      </c>
      <c r="H137" s="24">
        <f t="shared" si="4"/>
        <v>-80.16548884975218</v>
      </c>
    </row>
    <row r="138" spans="1:8" ht="36" hidden="1" customHeight="1" outlineLevel="1" x14ac:dyDescent="0.2">
      <c r="A138" s="104"/>
      <c r="B138" s="106"/>
      <c r="C138" s="89" t="s">
        <v>247</v>
      </c>
      <c r="D138" s="34">
        <f>D143+D148+D153</f>
        <v>211686</v>
      </c>
      <c r="E138" s="35">
        <f>D138/$D$137*100</f>
        <v>19.663040328153912</v>
      </c>
      <c r="F138" s="34">
        <f>F143+F148+F153</f>
        <v>48564.2</v>
      </c>
      <c r="G138" s="35">
        <f>F138/$F$137*100</f>
        <v>22.743289062060956</v>
      </c>
      <c r="H138" s="24">
        <f t="shared" si="4"/>
        <v>-77.058378919720724</v>
      </c>
    </row>
    <row r="139" spans="1:8" ht="21.95" hidden="1" customHeight="1" outlineLevel="1" x14ac:dyDescent="0.2">
      <c r="A139" s="104"/>
      <c r="B139" s="106"/>
      <c r="C139" s="89" t="s">
        <v>248</v>
      </c>
      <c r="D139" s="34">
        <f>D144+D149+D154</f>
        <v>0</v>
      </c>
      <c r="E139" s="35">
        <f t="shared" ref="E139:E141" si="6">D139/$D$137*100</f>
        <v>0</v>
      </c>
      <c r="F139" s="34">
        <f t="shared" ref="D139:F141" si="7">F144+F149+F154</f>
        <v>0</v>
      </c>
      <c r="G139" s="35">
        <f t="shared" ref="G139:G141" si="8">F139/$F$137*100</f>
        <v>0</v>
      </c>
      <c r="H139" s="24" t="s">
        <v>47</v>
      </c>
    </row>
    <row r="140" spans="1:8" ht="21.95" hidden="1" customHeight="1" outlineLevel="1" x14ac:dyDescent="0.2">
      <c r="A140" s="104"/>
      <c r="B140" s="106"/>
      <c r="C140" s="89" t="s">
        <v>249</v>
      </c>
      <c r="D140" s="34">
        <f t="shared" si="7"/>
        <v>784889</v>
      </c>
      <c r="E140" s="35">
        <f t="shared" si="6"/>
        <v>72.90658834369961</v>
      </c>
      <c r="F140" s="34">
        <f t="shared" si="7"/>
        <v>146678.39999999999</v>
      </c>
      <c r="G140" s="35">
        <f t="shared" si="8"/>
        <v>68.691531011745326</v>
      </c>
      <c r="H140" s="24">
        <f t="shared" si="4"/>
        <v>-81.312211026017692</v>
      </c>
    </row>
    <row r="141" spans="1:8" ht="21.95" hidden="1" customHeight="1" outlineLevel="1" x14ac:dyDescent="0.2">
      <c r="A141" s="104"/>
      <c r="B141" s="106"/>
      <c r="C141" s="89" t="s">
        <v>250</v>
      </c>
      <c r="D141" s="34">
        <f t="shared" si="7"/>
        <v>79993</v>
      </c>
      <c r="E141" s="35">
        <f t="shared" si="6"/>
        <v>7.4303713281464807</v>
      </c>
      <c r="F141" s="34">
        <f t="shared" si="7"/>
        <v>18289.400000000001</v>
      </c>
      <c r="G141" s="35">
        <f t="shared" si="8"/>
        <v>8.5651799261937338</v>
      </c>
      <c r="H141" s="24">
        <f t="shared" si="4"/>
        <v>-77.136249421824402</v>
      </c>
    </row>
    <row r="142" spans="1:8" ht="21.95" hidden="1" customHeight="1" outlineLevel="1" x14ac:dyDescent="0.2">
      <c r="A142" s="128" t="s">
        <v>268</v>
      </c>
      <c r="B142" s="108" t="s">
        <v>320</v>
      </c>
      <c r="C142" s="91" t="s">
        <v>246</v>
      </c>
      <c r="D142" s="44">
        <f>D143+D144+D145+D146</f>
        <v>757289</v>
      </c>
      <c r="E142" s="28">
        <f>E143+E144+E145+E146</f>
        <v>100</v>
      </c>
      <c r="F142" s="44">
        <f>F143+F144+F145+F146</f>
        <v>143222.39999999999</v>
      </c>
      <c r="G142" s="28">
        <f>G143+G144+G145+G146</f>
        <v>100</v>
      </c>
      <c r="H142" s="22">
        <f t="shared" si="4"/>
        <v>-81.087484434608186</v>
      </c>
    </row>
    <row r="143" spans="1:8" ht="28.5" hidden="1" customHeight="1" outlineLevel="1" x14ac:dyDescent="0.2">
      <c r="A143" s="128"/>
      <c r="B143" s="108"/>
      <c r="C143" s="91" t="s">
        <v>247</v>
      </c>
      <c r="D143" s="45">
        <v>0</v>
      </c>
      <c r="E143" s="28">
        <f>D143/$D$142*100</f>
        <v>0</v>
      </c>
      <c r="F143" s="45">
        <v>0</v>
      </c>
      <c r="G143" s="28">
        <f>F143/$F$142*100</f>
        <v>0</v>
      </c>
      <c r="H143" s="22" t="s">
        <v>47</v>
      </c>
    </row>
    <row r="144" spans="1:8" ht="21.95" hidden="1" customHeight="1" outlineLevel="1" x14ac:dyDescent="0.2">
      <c r="A144" s="128"/>
      <c r="B144" s="108"/>
      <c r="C144" s="91" t="s">
        <v>248</v>
      </c>
      <c r="D144" s="45">
        <v>0</v>
      </c>
      <c r="E144" s="28">
        <f t="shared" ref="E144:E146" si="9">D144/$D$142*100</f>
        <v>0</v>
      </c>
      <c r="F144" s="45">
        <v>0</v>
      </c>
      <c r="G144" s="28">
        <f t="shared" ref="G144:G146" si="10">F144/$F$142*100</f>
        <v>0</v>
      </c>
      <c r="H144" s="22" t="s">
        <v>47</v>
      </c>
    </row>
    <row r="145" spans="1:9" ht="21.95" hidden="1" customHeight="1" outlineLevel="1" x14ac:dyDescent="0.2">
      <c r="A145" s="128"/>
      <c r="B145" s="108"/>
      <c r="C145" s="91" t="s">
        <v>249</v>
      </c>
      <c r="D145" s="46">
        <v>757289</v>
      </c>
      <c r="E145" s="28">
        <f t="shared" si="9"/>
        <v>100</v>
      </c>
      <c r="F145" s="46">
        <v>143222.39999999999</v>
      </c>
      <c r="G145" s="28">
        <f t="shared" si="10"/>
        <v>100</v>
      </c>
      <c r="H145" s="22">
        <f t="shared" si="4"/>
        <v>-81.087484434608186</v>
      </c>
    </row>
    <row r="146" spans="1:9" ht="21.95" hidden="1" customHeight="1" outlineLevel="1" x14ac:dyDescent="0.2">
      <c r="A146" s="128"/>
      <c r="B146" s="108"/>
      <c r="C146" s="91" t="s">
        <v>250</v>
      </c>
      <c r="D146" s="45">
        <v>0</v>
      </c>
      <c r="E146" s="28">
        <f t="shared" si="9"/>
        <v>0</v>
      </c>
      <c r="F146" s="45">
        <v>0</v>
      </c>
      <c r="G146" s="28">
        <f t="shared" si="10"/>
        <v>0</v>
      </c>
      <c r="H146" s="22" t="s">
        <v>47</v>
      </c>
    </row>
    <row r="147" spans="1:9" ht="21.95" hidden="1" customHeight="1" outlineLevel="1" x14ac:dyDescent="0.2">
      <c r="A147" s="128" t="s">
        <v>269</v>
      </c>
      <c r="B147" s="108" t="s">
        <v>321</v>
      </c>
      <c r="C147" s="91" t="s">
        <v>246</v>
      </c>
      <c r="D147" s="46">
        <f>D148+D149+D150+D151</f>
        <v>282157</v>
      </c>
      <c r="E147" s="28">
        <f>E148+E149+E150+E151</f>
        <v>100</v>
      </c>
      <c r="F147" s="46">
        <f>F148+F149+F150+F151</f>
        <v>65747.5</v>
      </c>
      <c r="G147" s="28">
        <f>G148+G149+G150+G151</f>
        <v>100</v>
      </c>
      <c r="H147" s="22">
        <f t="shared" si="4"/>
        <v>-76.698256644350494</v>
      </c>
    </row>
    <row r="148" spans="1:9" ht="36.75" hidden="1" customHeight="1" outlineLevel="1" x14ac:dyDescent="0.2">
      <c r="A148" s="128"/>
      <c r="B148" s="108"/>
      <c r="C148" s="91" t="s">
        <v>247</v>
      </c>
      <c r="D148" s="46">
        <v>202164</v>
      </c>
      <c r="E148" s="28">
        <f>D148/$D$147*100</f>
        <v>71.649471747998447</v>
      </c>
      <c r="F148" s="46">
        <v>47458.1</v>
      </c>
      <c r="G148" s="28">
        <f>F148/$F$147*100</f>
        <v>72.182364348454314</v>
      </c>
      <c r="H148" s="22">
        <f t="shared" si="4"/>
        <v>-76.524950040561123</v>
      </c>
    </row>
    <row r="149" spans="1:9" ht="21.95" hidden="1" customHeight="1" outlineLevel="1" x14ac:dyDescent="0.2">
      <c r="A149" s="128"/>
      <c r="B149" s="108"/>
      <c r="C149" s="91" t="s">
        <v>248</v>
      </c>
      <c r="D149" s="45">
        <v>0</v>
      </c>
      <c r="E149" s="28">
        <f t="shared" ref="E149:E151" si="11">D149/$D$147*100</f>
        <v>0</v>
      </c>
      <c r="F149" s="45">
        <v>0</v>
      </c>
      <c r="G149" s="28">
        <f t="shared" ref="G149:G151" si="12">F149/$F$147*100</f>
        <v>0</v>
      </c>
      <c r="H149" s="22" t="s">
        <v>47</v>
      </c>
    </row>
    <row r="150" spans="1:9" ht="21.95" hidden="1" customHeight="1" outlineLevel="1" x14ac:dyDescent="0.2">
      <c r="A150" s="128"/>
      <c r="B150" s="108"/>
      <c r="C150" s="91" t="s">
        <v>249</v>
      </c>
      <c r="D150" s="45">
        <v>0</v>
      </c>
      <c r="E150" s="28">
        <f t="shared" si="11"/>
        <v>0</v>
      </c>
      <c r="F150" s="45">
        <v>0</v>
      </c>
      <c r="G150" s="28">
        <f t="shared" si="12"/>
        <v>0</v>
      </c>
      <c r="H150" s="22" t="s">
        <v>47</v>
      </c>
    </row>
    <row r="151" spans="1:9" ht="21.95" hidden="1" customHeight="1" outlineLevel="1" x14ac:dyDescent="0.2">
      <c r="A151" s="128"/>
      <c r="B151" s="108"/>
      <c r="C151" s="91" t="s">
        <v>250</v>
      </c>
      <c r="D151" s="46">
        <v>79993</v>
      </c>
      <c r="E151" s="28">
        <f t="shared" si="11"/>
        <v>28.350528252001546</v>
      </c>
      <c r="F151" s="46">
        <v>18289.400000000001</v>
      </c>
      <c r="G151" s="28">
        <f t="shared" si="12"/>
        <v>27.817635651545686</v>
      </c>
      <c r="H151" s="22">
        <f t="shared" si="4"/>
        <v>-77.136249421824402</v>
      </c>
    </row>
    <row r="152" spans="1:9" ht="21.95" hidden="1" customHeight="1" outlineLevel="1" x14ac:dyDescent="0.2">
      <c r="A152" s="128" t="s">
        <v>270</v>
      </c>
      <c r="B152" s="108" t="s">
        <v>500</v>
      </c>
      <c r="C152" s="91" t="s">
        <v>246</v>
      </c>
      <c r="D152" s="46">
        <f>D153+D155</f>
        <v>37122</v>
      </c>
      <c r="E152" s="28">
        <f>E153+E154+E155+E156</f>
        <v>100</v>
      </c>
      <c r="F152" s="46">
        <f>F153+F154+F155+F156</f>
        <v>4562.1000000000004</v>
      </c>
      <c r="G152" s="28">
        <f>G153+G154+G155+G156</f>
        <v>100</v>
      </c>
      <c r="H152" s="22">
        <f t="shared" si="4"/>
        <v>-87.710522062388875</v>
      </c>
    </row>
    <row r="153" spans="1:9" ht="34.5" hidden="1" customHeight="1" outlineLevel="1" x14ac:dyDescent="0.2">
      <c r="A153" s="128"/>
      <c r="B153" s="108"/>
      <c r="C153" s="91" t="s">
        <v>247</v>
      </c>
      <c r="D153" s="46">
        <v>9522</v>
      </c>
      <c r="E153" s="28">
        <f>D153/$D$152*100</f>
        <v>25.650557620817843</v>
      </c>
      <c r="F153" s="46">
        <v>1106.0999999999999</v>
      </c>
      <c r="G153" s="28">
        <f>F153/$F$152*100</f>
        <v>24.245413296508183</v>
      </c>
      <c r="H153" s="22">
        <f t="shared" si="4"/>
        <v>-88.383742911153121</v>
      </c>
    </row>
    <row r="154" spans="1:9" ht="21.95" hidden="1" customHeight="1" outlineLevel="1" x14ac:dyDescent="0.2">
      <c r="A154" s="128"/>
      <c r="B154" s="108"/>
      <c r="C154" s="91" t="s">
        <v>248</v>
      </c>
      <c r="D154" s="43">
        <v>0</v>
      </c>
      <c r="E154" s="28">
        <f>D154/$D$152*100</f>
        <v>0</v>
      </c>
      <c r="F154" s="43">
        <v>0</v>
      </c>
      <c r="G154" s="28">
        <f>F154/$F$152*100</f>
        <v>0</v>
      </c>
      <c r="H154" s="22" t="s">
        <v>47</v>
      </c>
    </row>
    <row r="155" spans="1:9" ht="21.95" hidden="1" customHeight="1" outlineLevel="1" x14ac:dyDescent="0.2">
      <c r="A155" s="128"/>
      <c r="B155" s="108"/>
      <c r="C155" s="91" t="s">
        <v>249</v>
      </c>
      <c r="D155" s="46">
        <v>27600</v>
      </c>
      <c r="E155" s="28">
        <f t="shared" ref="E155" si="13">D155/$D$152*100</f>
        <v>74.34944237918215</v>
      </c>
      <c r="F155" s="46">
        <v>3456</v>
      </c>
      <c r="G155" s="28">
        <f>F155/$F$152*100</f>
        <v>75.75458670349181</v>
      </c>
      <c r="H155" s="22">
        <f t="shared" si="4"/>
        <v>-87.478260869565219</v>
      </c>
    </row>
    <row r="156" spans="1:9" ht="30" hidden="1" customHeight="1" outlineLevel="1" x14ac:dyDescent="0.2">
      <c r="A156" s="128"/>
      <c r="B156" s="108"/>
      <c r="C156" s="91" t="s">
        <v>250</v>
      </c>
      <c r="D156" s="43">
        <v>0</v>
      </c>
      <c r="E156" s="28">
        <f>D156/$D$152*100</f>
        <v>0</v>
      </c>
      <c r="F156" s="43">
        <v>0</v>
      </c>
      <c r="G156" s="28">
        <f>F156/$F$152*100</f>
        <v>0</v>
      </c>
      <c r="H156" s="22" t="s">
        <v>47</v>
      </c>
    </row>
    <row r="157" spans="1:9" ht="21.95" hidden="1" customHeight="1" outlineLevel="1" x14ac:dyDescent="0.2">
      <c r="A157" s="127" t="s">
        <v>48</v>
      </c>
      <c r="B157" s="106" t="s">
        <v>49</v>
      </c>
      <c r="C157" s="89" t="s">
        <v>246</v>
      </c>
      <c r="D157" s="34">
        <f>D158+D159+D160+D161</f>
        <v>1556549.2</v>
      </c>
      <c r="E157" s="35">
        <f>E158+E159+E160+E161</f>
        <v>100.00000000000001</v>
      </c>
      <c r="F157" s="34">
        <f>F158+F159+F160+F161</f>
        <v>318372.50000000006</v>
      </c>
      <c r="G157" s="35">
        <f>G158+G159+G160+G161</f>
        <v>99.999999999999986</v>
      </c>
      <c r="H157" s="24">
        <f t="shared" si="4"/>
        <v>-79.546261692209924</v>
      </c>
    </row>
    <row r="158" spans="1:9" ht="31.5" hidden="1" customHeight="1" outlineLevel="1" x14ac:dyDescent="0.2">
      <c r="A158" s="127"/>
      <c r="B158" s="106"/>
      <c r="C158" s="89" t="s">
        <v>247</v>
      </c>
      <c r="D158" s="34">
        <f>D163+D168+D173+D178+D183+D188+D193+D198</f>
        <v>319105</v>
      </c>
      <c r="E158" s="35">
        <f>D158/$D$157*100</f>
        <v>20.500797533415586</v>
      </c>
      <c r="F158" s="34">
        <f>F163+F168+F173+F178+F183+F188+F193</f>
        <v>93200.3</v>
      </c>
      <c r="G158" s="35">
        <f>F158/$F$157*100</f>
        <v>29.273979379500425</v>
      </c>
      <c r="H158" s="24">
        <f t="shared" si="4"/>
        <v>-70.793218533084726</v>
      </c>
      <c r="I158" s="12"/>
    </row>
    <row r="159" spans="1:9" ht="21.95" hidden="1" customHeight="1" outlineLevel="1" x14ac:dyDescent="0.2">
      <c r="A159" s="127"/>
      <c r="B159" s="106"/>
      <c r="C159" s="89" t="s">
        <v>248</v>
      </c>
      <c r="D159" s="34">
        <f>D164+D169+D174+D179+D184+D189+D194+D199</f>
        <v>73028.200000000012</v>
      </c>
      <c r="E159" s="35">
        <f t="shared" ref="E159:E161" si="14">D159/$D$157*100</f>
        <v>4.6916730932758188</v>
      </c>
      <c r="F159" s="34">
        <f>F164+F169+F174+F179+F184+F189+F194</f>
        <v>18905.900000000001</v>
      </c>
      <c r="G159" s="35">
        <f t="shared" ref="G159:G161" si="15">F159/$F$157*100</f>
        <v>5.9382955500239492</v>
      </c>
      <c r="H159" s="24">
        <f t="shared" si="4"/>
        <v>-74.11150760938925</v>
      </c>
    </row>
    <row r="160" spans="1:9" ht="21.95" hidden="1" customHeight="1" outlineLevel="1" x14ac:dyDescent="0.2">
      <c r="A160" s="127"/>
      <c r="B160" s="106"/>
      <c r="C160" s="89" t="s">
        <v>249</v>
      </c>
      <c r="D160" s="34">
        <f>D165+D170+D175+D180+D185+D190+D195+D200</f>
        <v>1148758</v>
      </c>
      <c r="E160" s="35">
        <f t="shared" si="14"/>
        <v>73.801586226763675</v>
      </c>
      <c r="F160" s="34">
        <f>F165+F170+F175+F180+F185+F190+F195</f>
        <v>203577.1</v>
      </c>
      <c r="G160" s="35">
        <f t="shared" si="15"/>
        <v>63.943054126848253</v>
      </c>
      <c r="H160" s="24">
        <f t="shared" si="4"/>
        <v>-82.278504262864772</v>
      </c>
    </row>
    <row r="161" spans="1:8" ht="21.95" hidden="1" customHeight="1" outlineLevel="1" x14ac:dyDescent="0.2">
      <c r="A161" s="127"/>
      <c r="B161" s="106"/>
      <c r="C161" s="89" t="s">
        <v>250</v>
      </c>
      <c r="D161" s="34">
        <f>D166+D171+D176+D181+D186+D191+D196+D201</f>
        <v>15658</v>
      </c>
      <c r="E161" s="35">
        <f t="shared" si="14"/>
        <v>1.0059431465449342</v>
      </c>
      <c r="F161" s="34">
        <f>F166+F171+F176+F181+F186+F191+F196</f>
        <v>2689.2</v>
      </c>
      <c r="G161" s="35">
        <f t="shared" si="15"/>
        <v>0.84467094362735451</v>
      </c>
      <c r="H161" s="24">
        <f t="shared" si="4"/>
        <v>-82.825392770468767</v>
      </c>
    </row>
    <row r="162" spans="1:8" ht="21.95" hidden="1" customHeight="1" outlineLevel="1" x14ac:dyDescent="0.2">
      <c r="A162" s="128" t="s">
        <v>271</v>
      </c>
      <c r="B162" s="108" t="s">
        <v>322</v>
      </c>
      <c r="C162" s="91" t="s">
        <v>246</v>
      </c>
      <c r="D162" s="33">
        <f>D163+D164+D165+D166</f>
        <v>917680.1</v>
      </c>
      <c r="E162" s="28">
        <f>E163+E164+E165+E166</f>
        <v>100</v>
      </c>
      <c r="F162" s="33">
        <f>F163+F164+F165+F166</f>
        <v>184422.2</v>
      </c>
      <c r="G162" s="28">
        <f>G163+G164+G165+G166</f>
        <v>100</v>
      </c>
      <c r="H162" s="22">
        <f t="shared" si="4"/>
        <v>-79.903432579610254</v>
      </c>
    </row>
    <row r="163" spans="1:8" ht="31.5" hidden="1" customHeight="1" outlineLevel="1" x14ac:dyDescent="0.2">
      <c r="A163" s="128"/>
      <c r="B163" s="108"/>
      <c r="C163" s="91" t="s">
        <v>247</v>
      </c>
      <c r="D163" s="98">
        <v>0</v>
      </c>
      <c r="E163" s="28">
        <f>D163/$D$162*100</f>
        <v>0</v>
      </c>
      <c r="F163" s="98">
        <v>0</v>
      </c>
      <c r="G163" s="28">
        <f>F163/$F$162*100</f>
        <v>0</v>
      </c>
      <c r="H163" s="22" t="s">
        <v>47</v>
      </c>
    </row>
    <row r="164" spans="1:8" ht="21.95" hidden="1" customHeight="1" outlineLevel="1" x14ac:dyDescent="0.2">
      <c r="A164" s="128"/>
      <c r="B164" s="108"/>
      <c r="C164" s="91" t="s">
        <v>248</v>
      </c>
      <c r="D164" s="98">
        <v>0</v>
      </c>
      <c r="E164" s="28">
        <f t="shared" ref="E164:E166" si="16">D164/$D$162*100</f>
        <v>0</v>
      </c>
      <c r="F164" s="98">
        <v>0</v>
      </c>
      <c r="G164" s="28">
        <f t="shared" ref="G164:G166" si="17">F164/$F$162*100</f>
        <v>0</v>
      </c>
      <c r="H164" s="22" t="s">
        <v>47</v>
      </c>
    </row>
    <row r="165" spans="1:8" ht="21.95" hidden="1" customHeight="1" outlineLevel="1" x14ac:dyDescent="0.2">
      <c r="A165" s="128"/>
      <c r="B165" s="108"/>
      <c r="C165" s="91" t="s">
        <v>249</v>
      </c>
      <c r="D165" s="98">
        <v>917680.1</v>
      </c>
      <c r="E165" s="28">
        <f t="shared" si="16"/>
        <v>100</v>
      </c>
      <c r="F165" s="98">
        <v>184422.2</v>
      </c>
      <c r="G165" s="28">
        <f t="shared" si="17"/>
        <v>100</v>
      </c>
      <c r="H165" s="22">
        <f t="shared" si="4"/>
        <v>-79.903432579610254</v>
      </c>
    </row>
    <row r="166" spans="1:8" ht="21.95" hidden="1" customHeight="1" outlineLevel="1" x14ac:dyDescent="0.2">
      <c r="A166" s="128"/>
      <c r="B166" s="108"/>
      <c r="C166" s="91" t="s">
        <v>250</v>
      </c>
      <c r="D166" s="98">
        <v>0</v>
      </c>
      <c r="E166" s="28">
        <f t="shared" si="16"/>
        <v>0</v>
      </c>
      <c r="F166" s="98">
        <v>0</v>
      </c>
      <c r="G166" s="28">
        <f t="shared" si="17"/>
        <v>0</v>
      </c>
      <c r="H166" s="22" t="s">
        <v>47</v>
      </c>
    </row>
    <row r="167" spans="1:8" ht="21.95" hidden="1" customHeight="1" outlineLevel="1" x14ac:dyDescent="0.2">
      <c r="A167" s="128" t="s">
        <v>272</v>
      </c>
      <c r="B167" s="108" t="s">
        <v>323</v>
      </c>
      <c r="C167" s="91" t="s">
        <v>246</v>
      </c>
      <c r="D167" s="33">
        <f>D168+D169+D170+D171</f>
        <v>160830</v>
      </c>
      <c r="E167" s="28">
        <f>E168+E169+E170+E171</f>
        <v>100</v>
      </c>
      <c r="F167" s="33">
        <f>F168+F169+F170+F171</f>
        <v>56736.899999999994</v>
      </c>
      <c r="G167" s="28">
        <f>G168+G169+G170+G171</f>
        <v>100</v>
      </c>
      <c r="H167" s="22">
        <f t="shared" si="4"/>
        <v>-64.722439843312827</v>
      </c>
    </row>
    <row r="168" spans="1:8" ht="28.5" hidden="1" customHeight="1" outlineLevel="1" x14ac:dyDescent="0.2">
      <c r="A168" s="128"/>
      <c r="B168" s="108"/>
      <c r="C168" s="91" t="s">
        <v>247</v>
      </c>
      <c r="D168" s="98">
        <v>145172</v>
      </c>
      <c r="E168" s="28">
        <f>D168/$D$167*100</f>
        <v>90.264254181433813</v>
      </c>
      <c r="F168" s="98">
        <v>54047.7</v>
      </c>
      <c r="G168" s="28">
        <f>F168/$F$167*100</f>
        <v>95.260227471010936</v>
      </c>
      <c r="H168" s="22">
        <f t="shared" si="4"/>
        <v>-62.769886755021631</v>
      </c>
    </row>
    <row r="169" spans="1:8" ht="21.95" hidden="1" customHeight="1" outlineLevel="1" x14ac:dyDescent="0.2">
      <c r="A169" s="128"/>
      <c r="B169" s="108"/>
      <c r="C169" s="91" t="s">
        <v>248</v>
      </c>
      <c r="D169" s="98">
        <v>0</v>
      </c>
      <c r="E169" s="28">
        <f t="shared" ref="E169:E171" si="18">D169/$D$167*100</f>
        <v>0</v>
      </c>
      <c r="F169" s="98">
        <v>0</v>
      </c>
      <c r="G169" s="28">
        <f t="shared" ref="G169:G171" si="19">F169/$F$167*100</f>
        <v>0</v>
      </c>
      <c r="H169" s="22" t="s">
        <v>47</v>
      </c>
    </row>
    <row r="170" spans="1:8" ht="21.95" hidden="1" customHeight="1" outlineLevel="1" x14ac:dyDescent="0.2">
      <c r="A170" s="128"/>
      <c r="B170" s="108"/>
      <c r="C170" s="91" t="s">
        <v>249</v>
      </c>
      <c r="D170" s="98">
        <v>0</v>
      </c>
      <c r="E170" s="28">
        <f t="shared" si="18"/>
        <v>0</v>
      </c>
      <c r="F170" s="98">
        <v>0</v>
      </c>
      <c r="G170" s="28">
        <f t="shared" si="19"/>
        <v>0</v>
      </c>
      <c r="H170" s="22" t="s">
        <v>47</v>
      </c>
    </row>
    <row r="171" spans="1:8" ht="21.95" hidden="1" customHeight="1" outlineLevel="1" x14ac:dyDescent="0.2">
      <c r="A171" s="128"/>
      <c r="B171" s="108"/>
      <c r="C171" s="91" t="s">
        <v>250</v>
      </c>
      <c r="D171" s="98">
        <v>15658</v>
      </c>
      <c r="E171" s="28">
        <f t="shared" si="18"/>
        <v>9.7357458185661887</v>
      </c>
      <c r="F171" s="98">
        <v>2689.2</v>
      </c>
      <c r="G171" s="28">
        <f t="shared" si="19"/>
        <v>4.7397725289890706</v>
      </c>
      <c r="H171" s="22">
        <f t="shared" si="4"/>
        <v>-82.825392770468767</v>
      </c>
    </row>
    <row r="172" spans="1:8" ht="21.95" hidden="1" customHeight="1" outlineLevel="1" x14ac:dyDescent="0.2">
      <c r="A172" s="128" t="s">
        <v>273</v>
      </c>
      <c r="B172" s="108" t="s">
        <v>324</v>
      </c>
      <c r="C172" s="91" t="s">
        <v>246</v>
      </c>
      <c r="D172" s="33">
        <f>D173+D174+D175+D176</f>
        <v>272230</v>
      </c>
      <c r="E172" s="28">
        <f>E173+E174+E175+E176</f>
        <v>100</v>
      </c>
      <c r="F172" s="33">
        <f>F173+F174+F175+F176</f>
        <v>19914.7</v>
      </c>
      <c r="G172" s="28">
        <f>G173+G174+G175+G176</f>
        <v>100</v>
      </c>
      <c r="H172" s="22">
        <f t="shared" si="4"/>
        <v>-92.684604929655066</v>
      </c>
    </row>
    <row r="173" spans="1:8" ht="30.75" hidden="1" customHeight="1" outlineLevel="1" x14ac:dyDescent="0.2">
      <c r="A173" s="128"/>
      <c r="B173" s="108"/>
      <c r="C173" s="91" t="s">
        <v>247</v>
      </c>
      <c r="D173" s="98">
        <v>47719</v>
      </c>
      <c r="E173" s="28">
        <f>D173/$D$172*100</f>
        <v>17.528927744921575</v>
      </c>
      <c r="F173" s="98">
        <v>1879.8</v>
      </c>
      <c r="G173" s="28">
        <f>F173/$F$172*100</f>
        <v>9.4392584372348054</v>
      </c>
      <c r="H173" s="22">
        <f t="shared" si="4"/>
        <v>-96.060688614597964</v>
      </c>
    </row>
    <row r="174" spans="1:8" ht="21.95" hidden="1" customHeight="1" outlineLevel="1" x14ac:dyDescent="0.2">
      <c r="A174" s="128"/>
      <c r="B174" s="108"/>
      <c r="C174" s="91" t="s">
        <v>248</v>
      </c>
      <c r="D174" s="98">
        <v>0</v>
      </c>
      <c r="E174" s="28">
        <f t="shared" ref="E174:E176" si="20">D174/$D$172*100</f>
        <v>0</v>
      </c>
      <c r="F174" s="98">
        <v>0</v>
      </c>
      <c r="G174" s="28">
        <f t="shared" ref="G174:G176" si="21">F174/$F$172*100</f>
        <v>0</v>
      </c>
      <c r="H174" s="22">
        <v>0</v>
      </c>
    </row>
    <row r="175" spans="1:8" ht="21.95" hidden="1" customHeight="1" outlineLevel="1" x14ac:dyDescent="0.2">
      <c r="A175" s="128"/>
      <c r="B175" s="108"/>
      <c r="C175" s="91" t="s">
        <v>249</v>
      </c>
      <c r="D175" s="98">
        <v>224511</v>
      </c>
      <c r="E175" s="28">
        <f t="shared" si="20"/>
        <v>82.471072255078425</v>
      </c>
      <c r="F175" s="98">
        <v>18034.900000000001</v>
      </c>
      <c r="G175" s="28">
        <f t="shared" si="21"/>
        <v>90.560741562765202</v>
      </c>
      <c r="H175" s="22">
        <f t="shared" si="4"/>
        <v>-91.967030568658103</v>
      </c>
    </row>
    <row r="176" spans="1:8" ht="30" hidden="1" customHeight="1" outlineLevel="1" x14ac:dyDescent="0.2">
      <c r="A176" s="128"/>
      <c r="B176" s="108"/>
      <c r="C176" s="91" t="s">
        <v>250</v>
      </c>
      <c r="D176" s="98">
        <v>0</v>
      </c>
      <c r="E176" s="28">
        <f t="shared" si="20"/>
        <v>0</v>
      </c>
      <c r="F176" s="98">
        <v>0</v>
      </c>
      <c r="G176" s="28">
        <f t="shared" si="21"/>
        <v>0</v>
      </c>
      <c r="H176" s="22" t="s">
        <v>47</v>
      </c>
    </row>
    <row r="177" spans="1:8" ht="21.95" hidden="1" customHeight="1" outlineLevel="1" x14ac:dyDescent="0.2">
      <c r="A177" s="128" t="s">
        <v>274</v>
      </c>
      <c r="B177" s="108" t="s">
        <v>325</v>
      </c>
      <c r="C177" s="91" t="s">
        <v>246</v>
      </c>
      <c r="D177" s="33">
        <f>D178+D179+D180+D181</f>
        <v>115973</v>
      </c>
      <c r="E177" s="28">
        <f>E178+E179+E180+E181</f>
        <v>100</v>
      </c>
      <c r="F177" s="33">
        <f>F178+F179+F180+F181</f>
        <v>34300</v>
      </c>
      <c r="G177" s="28">
        <f>G178+G179+G180+G181</f>
        <v>100</v>
      </c>
      <c r="H177" s="22">
        <f t="shared" si="4"/>
        <v>-70.424150448811361</v>
      </c>
    </row>
    <row r="178" spans="1:8" ht="30.75" hidden="1" customHeight="1" outlineLevel="1" x14ac:dyDescent="0.2">
      <c r="A178" s="128"/>
      <c r="B178" s="108"/>
      <c r="C178" s="91" t="s">
        <v>247</v>
      </c>
      <c r="D178" s="98">
        <v>115973</v>
      </c>
      <c r="E178" s="28">
        <f>D178/$D$177*100</f>
        <v>100</v>
      </c>
      <c r="F178" s="98">
        <v>34300</v>
      </c>
      <c r="G178" s="28">
        <f>F178/$F$177*100</f>
        <v>100</v>
      </c>
      <c r="H178" s="22">
        <f t="shared" si="4"/>
        <v>-70.424150448811361</v>
      </c>
    </row>
    <row r="179" spans="1:8" ht="21.95" hidden="1" customHeight="1" outlineLevel="1" x14ac:dyDescent="0.2">
      <c r="A179" s="128"/>
      <c r="B179" s="108"/>
      <c r="C179" s="91" t="s">
        <v>248</v>
      </c>
      <c r="D179" s="98">
        <v>0</v>
      </c>
      <c r="E179" s="28">
        <f>D179/$D$177*100</f>
        <v>0</v>
      </c>
      <c r="F179" s="98">
        <v>0</v>
      </c>
      <c r="G179" s="28">
        <f t="shared" ref="G179:G180" si="22">F179/$F$177*100</f>
        <v>0</v>
      </c>
      <c r="H179" s="22" t="s">
        <v>47</v>
      </c>
    </row>
    <row r="180" spans="1:8" ht="21.95" hidden="1" customHeight="1" outlineLevel="1" x14ac:dyDescent="0.2">
      <c r="A180" s="128"/>
      <c r="B180" s="108"/>
      <c r="C180" s="91" t="s">
        <v>249</v>
      </c>
      <c r="D180" s="98">
        <v>0</v>
      </c>
      <c r="E180" s="28">
        <f t="shared" ref="E180:E181" si="23">D180/$D$177*100</f>
        <v>0</v>
      </c>
      <c r="F180" s="98">
        <v>0</v>
      </c>
      <c r="G180" s="28">
        <f t="shared" si="22"/>
        <v>0</v>
      </c>
      <c r="H180" s="22" t="s">
        <v>47</v>
      </c>
    </row>
    <row r="181" spans="1:8" ht="21.95" hidden="1" customHeight="1" outlineLevel="1" x14ac:dyDescent="0.2">
      <c r="A181" s="128"/>
      <c r="B181" s="108"/>
      <c r="C181" s="91" t="s">
        <v>250</v>
      </c>
      <c r="D181" s="98">
        <v>0</v>
      </c>
      <c r="E181" s="28">
        <f t="shared" si="23"/>
        <v>0</v>
      </c>
      <c r="F181" s="98">
        <v>0</v>
      </c>
      <c r="G181" s="28">
        <f>F181/$F$177*100</f>
        <v>0</v>
      </c>
      <c r="H181" s="22" t="s">
        <v>47</v>
      </c>
    </row>
    <row r="182" spans="1:8" ht="21.95" hidden="1" customHeight="1" outlineLevel="1" x14ac:dyDescent="0.2">
      <c r="A182" s="128" t="s">
        <v>275</v>
      </c>
      <c r="B182" s="108" t="s">
        <v>389</v>
      </c>
      <c r="C182" s="91" t="s">
        <v>246</v>
      </c>
      <c r="D182" s="33">
        <f>D183+D184+D185+D186</f>
        <v>41148.6</v>
      </c>
      <c r="E182" s="28">
        <f>E183+E184+E185+E186</f>
        <v>100</v>
      </c>
      <c r="F182" s="33">
        <f>F183+F184+F185+F186</f>
        <v>12344.5</v>
      </c>
      <c r="G182" s="28">
        <f>G183+G184+G185+G186</f>
        <v>100</v>
      </c>
      <c r="H182" s="22">
        <f t="shared" ref="H182:H184" si="24">F182/D182*100-100</f>
        <v>-70.000194417307029</v>
      </c>
    </row>
    <row r="183" spans="1:8" ht="33" hidden="1" customHeight="1" outlineLevel="1" x14ac:dyDescent="0.2">
      <c r="A183" s="128"/>
      <c r="B183" s="108"/>
      <c r="C183" s="91" t="s">
        <v>247</v>
      </c>
      <c r="D183" s="98">
        <v>9876</v>
      </c>
      <c r="E183" s="28">
        <f>D183/$D$182*100</f>
        <v>24.000816552689521</v>
      </c>
      <c r="F183" s="98">
        <v>2962.7</v>
      </c>
      <c r="G183" s="28">
        <f>F183/$F$182*100</f>
        <v>24.000162015472476</v>
      </c>
      <c r="H183" s="22">
        <f t="shared" si="24"/>
        <v>-70.001012555690565</v>
      </c>
    </row>
    <row r="184" spans="1:8" ht="21.95" hidden="1" customHeight="1" outlineLevel="1" x14ac:dyDescent="0.2">
      <c r="A184" s="128"/>
      <c r="B184" s="108"/>
      <c r="C184" s="91" t="s">
        <v>248</v>
      </c>
      <c r="D184" s="98">
        <v>31272.6</v>
      </c>
      <c r="E184" s="28">
        <f>D184/$D$182*100</f>
        <v>75.999183447310486</v>
      </c>
      <c r="F184" s="98">
        <v>9381.7999999999993</v>
      </c>
      <c r="G184" s="28">
        <f>F184/$F$182*100</f>
        <v>75.999837984527517</v>
      </c>
      <c r="H184" s="22">
        <f t="shared" si="24"/>
        <v>-69.999936046251349</v>
      </c>
    </row>
    <row r="185" spans="1:8" ht="21.95" hidden="1" customHeight="1" outlineLevel="1" x14ac:dyDescent="0.2">
      <c r="A185" s="128"/>
      <c r="B185" s="108"/>
      <c r="C185" s="91" t="s">
        <v>249</v>
      </c>
      <c r="D185" s="98">
        <v>0</v>
      </c>
      <c r="E185" s="28">
        <f t="shared" ref="E185:E186" si="25">D185/$D$177*100</f>
        <v>0</v>
      </c>
      <c r="F185" s="98">
        <v>0</v>
      </c>
      <c r="G185" s="28">
        <f t="shared" ref="G185:G186" si="26">F185/$F$177*100</f>
        <v>0</v>
      </c>
      <c r="H185" s="22" t="s">
        <v>47</v>
      </c>
    </row>
    <row r="186" spans="1:8" ht="21.95" hidden="1" customHeight="1" outlineLevel="1" x14ac:dyDescent="0.2">
      <c r="A186" s="128"/>
      <c r="B186" s="108"/>
      <c r="C186" s="91" t="s">
        <v>250</v>
      </c>
      <c r="D186" s="98">
        <v>0</v>
      </c>
      <c r="E186" s="28">
        <f t="shared" si="25"/>
        <v>0</v>
      </c>
      <c r="F186" s="98">
        <v>0</v>
      </c>
      <c r="G186" s="28">
        <f t="shared" si="26"/>
        <v>0</v>
      </c>
      <c r="H186" s="22" t="s">
        <v>47</v>
      </c>
    </row>
    <row r="187" spans="1:8" s="2" customFormat="1" ht="21.95" hidden="1" customHeight="1" outlineLevel="1" x14ac:dyDescent="0.2">
      <c r="A187" s="128" t="s">
        <v>276</v>
      </c>
      <c r="B187" s="108" t="s">
        <v>326</v>
      </c>
      <c r="C187" s="91" t="s">
        <v>246</v>
      </c>
      <c r="D187" s="33">
        <f>D188+D189+D190+D191</f>
        <v>50</v>
      </c>
      <c r="E187" s="28">
        <f>E188+E189+E190+E191</f>
        <v>100</v>
      </c>
      <c r="F187" s="33">
        <f>F188+F189+F190+F191</f>
        <v>10.1</v>
      </c>
      <c r="G187" s="28">
        <f>G188+G189+G190+G191</f>
        <v>100</v>
      </c>
      <c r="H187" s="22">
        <f t="shared" si="4"/>
        <v>-79.8</v>
      </c>
    </row>
    <row r="188" spans="1:8" s="2" customFormat="1" ht="33.75" hidden="1" customHeight="1" outlineLevel="1" x14ac:dyDescent="0.2">
      <c r="A188" s="128"/>
      <c r="B188" s="108"/>
      <c r="C188" s="91" t="s">
        <v>247</v>
      </c>
      <c r="D188" s="98">
        <v>50</v>
      </c>
      <c r="E188" s="28">
        <f>D188/$D$187*100</f>
        <v>100</v>
      </c>
      <c r="F188" s="98">
        <v>10.1</v>
      </c>
      <c r="G188" s="28">
        <f>F188/$F$187*100</f>
        <v>100</v>
      </c>
      <c r="H188" s="22">
        <f t="shared" si="4"/>
        <v>-79.8</v>
      </c>
    </row>
    <row r="189" spans="1:8" s="2" customFormat="1" ht="21.95" hidden="1" customHeight="1" outlineLevel="1" x14ac:dyDescent="0.2">
      <c r="A189" s="128"/>
      <c r="B189" s="108"/>
      <c r="C189" s="91" t="s">
        <v>248</v>
      </c>
      <c r="D189" s="98">
        <v>0</v>
      </c>
      <c r="E189" s="28">
        <f t="shared" ref="E189:E191" si="27">D189/$D$187*100</f>
        <v>0</v>
      </c>
      <c r="F189" s="98">
        <v>0</v>
      </c>
      <c r="G189" s="28">
        <f>F189/$F$187*100</f>
        <v>0</v>
      </c>
      <c r="H189" s="22" t="s">
        <v>47</v>
      </c>
    </row>
    <row r="190" spans="1:8" s="2" customFormat="1" ht="21.95" hidden="1" customHeight="1" outlineLevel="1" x14ac:dyDescent="0.2">
      <c r="A190" s="128"/>
      <c r="B190" s="108"/>
      <c r="C190" s="91" t="s">
        <v>249</v>
      </c>
      <c r="D190" s="98">
        <v>0</v>
      </c>
      <c r="E190" s="28">
        <f t="shared" si="27"/>
        <v>0</v>
      </c>
      <c r="F190" s="98">
        <v>0</v>
      </c>
      <c r="G190" s="28">
        <f t="shared" ref="G190:G191" si="28">F190/$F$187*100</f>
        <v>0</v>
      </c>
      <c r="H190" s="22" t="s">
        <v>47</v>
      </c>
    </row>
    <row r="191" spans="1:8" s="2" customFormat="1" ht="21.95" hidden="1" customHeight="1" outlineLevel="1" x14ac:dyDescent="0.2">
      <c r="A191" s="128"/>
      <c r="B191" s="108"/>
      <c r="C191" s="91" t="s">
        <v>250</v>
      </c>
      <c r="D191" s="98">
        <v>0</v>
      </c>
      <c r="E191" s="28">
        <f t="shared" si="27"/>
        <v>0</v>
      </c>
      <c r="F191" s="98">
        <v>0</v>
      </c>
      <c r="G191" s="28">
        <f t="shared" si="28"/>
        <v>0</v>
      </c>
      <c r="H191" s="22" t="s">
        <v>47</v>
      </c>
    </row>
    <row r="192" spans="1:8" ht="21.95" hidden="1" customHeight="1" outlineLevel="1" x14ac:dyDescent="0.2">
      <c r="A192" s="128" t="s">
        <v>277</v>
      </c>
      <c r="B192" s="108" t="s">
        <v>327</v>
      </c>
      <c r="C192" s="91" t="s">
        <v>246</v>
      </c>
      <c r="D192" s="33">
        <f>D193+D194+D195+D196</f>
        <v>44701</v>
      </c>
      <c r="E192" s="28">
        <f>E193+E194+E195+E196</f>
        <v>100</v>
      </c>
      <c r="F192" s="33">
        <f>F193+F194+F195+F196</f>
        <v>10644.1</v>
      </c>
      <c r="G192" s="28">
        <f>G193+G194+G195+G196</f>
        <v>100</v>
      </c>
      <c r="H192" s="22">
        <f t="shared" si="4"/>
        <v>-76.188228451265076</v>
      </c>
    </row>
    <row r="193" spans="1:8" ht="32.25" hidden="1" customHeight="1" outlineLevel="1" x14ac:dyDescent="0.2">
      <c r="A193" s="128"/>
      <c r="B193" s="108"/>
      <c r="C193" s="91" t="s">
        <v>247</v>
      </c>
      <c r="D193" s="98">
        <v>0</v>
      </c>
      <c r="E193" s="28">
        <f>D193/$D$192*100</f>
        <v>0</v>
      </c>
      <c r="F193" s="98">
        <v>0</v>
      </c>
      <c r="G193" s="28">
        <f>F193/$F$192*100</f>
        <v>0</v>
      </c>
      <c r="H193" s="22" t="s">
        <v>47</v>
      </c>
    </row>
    <row r="194" spans="1:8" ht="21.95" hidden="1" customHeight="1" outlineLevel="1" x14ac:dyDescent="0.2">
      <c r="A194" s="128"/>
      <c r="B194" s="108"/>
      <c r="C194" s="91" t="s">
        <v>248</v>
      </c>
      <c r="D194" s="98">
        <v>38279</v>
      </c>
      <c r="E194" s="28">
        <f t="shared" ref="E194:E196" si="29">D194/$D$192*100</f>
        <v>85.63343101944028</v>
      </c>
      <c r="F194" s="98">
        <v>9524.1</v>
      </c>
      <c r="G194" s="28">
        <f>F194/$F$192*100</f>
        <v>89.47773884123599</v>
      </c>
      <c r="H194" s="22">
        <f t="shared" si="4"/>
        <v>-75.119255988923427</v>
      </c>
    </row>
    <row r="195" spans="1:8" ht="21.95" hidden="1" customHeight="1" outlineLevel="1" x14ac:dyDescent="0.2">
      <c r="A195" s="128"/>
      <c r="B195" s="108"/>
      <c r="C195" s="91" t="s">
        <v>249</v>
      </c>
      <c r="D195" s="98">
        <v>6422</v>
      </c>
      <c r="E195" s="28">
        <f t="shared" si="29"/>
        <v>14.366568980559718</v>
      </c>
      <c r="F195" s="98">
        <v>1120</v>
      </c>
      <c r="G195" s="28">
        <f t="shared" ref="G195" si="30">F195/$F$192*100</f>
        <v>10.52226115876401</v>
      </c>
      <c r="H195" s="22">
        <f t="shared" si="4"/>
        <v>-82.559950171286204</v>
      </c>
    </row>
    <row r="196" spans="1:8" ht="21.95" hidden="1" customHeight="1" outlineLevel="1" x14ac:dyDescent="0.2">
      <c r="A196" s="128"/>
      <c r="B196" s="108"/>
      <c r="C196" s="91" t="s">
        <v>250</v>
      </c>
      <c r="D196" s="98">
        <v>0</v>
      </c>
      <c r="E196" s="28">
        <f t="shared" si="29"/>
        <v>0</v>
      </c>
      <c r="F196" s="98">
        <v>0</v>
      </c>
      <c r="G196" s="28">
        <f>F196/$F$192*100</f>
        <v>0</v>
      </c>
      <c r="H196" s="22" t="s">
        <v>47</v>
      </c>
    </row>
    <row r="197" spans="1:8" ht="21.95" hidden="1" customHeight="1" outlineLevel="1" x14ac:dyDescent="0.2">
      <c r="A197" s="128" t="s">
        <v>340</v>
      </c>
      <c r="B197" s="108" t="s">
        <v>634</v>
      </c>
      <c r="C197" s="91" t="s">
        <v>246</v>
      </c>
      <c r="D197" s="33">
        <f>D198+D199+D200+D201</f>
        <v>3936.5</v>
      </c>
      <c r="E197" s="28">
        <f>E198+E199+E200+E201</f>
        <v>99.999999999999986</v>
      </c>
      <c r="F197" s="33">
        <v>0</v>
      </c>
      <c r="G197" s="28">
        <f>G198+G199+G200+G201</f>
        <v>0</v>
      </c>
      <c r="H197" s="22">
        <f t="shared" ref="H197:H200" si="31">F197/D197*100-100</f>
        <v>-100</v>
      </c>
    </row>
    <row r="198" spans="1:8" ht="32.25" hidden="1" customHeight="1" outlineLevel="1" x14ac:dyDescent="0.2">
      <c r="A198" s="128"/>
      <c r="B198" s="108"/>
      <c r="C198" s="91" t="s">
        <v>247</v>
      </c>
      <c r="D198" s="98">
        <v>315</v>
      </c>
      <c r="E198" s="28">
        <f>D198/$D$197*100</f>
        <v>8.0020322621618192</v>
      </c>
      <c r="F198" s="98">
        <v>0</v>
      </c>
      <c r="G198" s="28">
        <f>F198/$F$192*100</f>
        <v>0</v>
      </c>
      <c r="H198" s="22">
        <f t="shared" si="31"/>
        <v>-100</v>
      </c>
    </row>
    <row r="199" spans="1:8" ht="21.95" hidden="1" customHeight="1" outlineLevel="1" x14ac:dyDescent="0.2">
      <c r="A199" s="128"/>
      <c r="B199" s="108"/>
      <c r="C199" s="91" t="s">
        <v>248</v>
      </c>
      <c r="D199" s="98">
        <v>3476.6</v>
      </c>
      <c r="E199" s="28">
        <f t="shared" ref="E199:E201" si="32">D199/$D$197*100</f>
        <v>88.317032897243735</v>
      </c>
      <c r="F199" s="98">
        <v>0</v>
      </c>
      <c r="G199" s="28">
        <f>F199/$F$192*100</f>
        <v>0</v>
      </c>
      <c r="H199" s="22">
        <f t="shared" si="31"/>
        <v>-100</v>
      </c>
    </row>
    <row r="200" spans="1:8" ht="21.95" hidden="1" customHeight="1" outlineLevel="1" x14ac:dyDescent="0.2">
      <c r="A200" s="128"/>
      <c r="B200" s="108"/>
      <c r="C200" s="91" t="s">
        <v>249</v>
      </c>
      <c r="D200" s="98">
        <v>144.9</v>
      </c>
      <c r="E200" s="28">
        <f t="shared" si="32"/>
        <v>3.6809348405944369</v>
      </c>
      <c r="F200" s="98">
        <v>0</v>
      </c>
      <c r="G200" s="28">
        <f t="shared" ref="G200" si="33">F200/$F$192*100</f>
        <v>0</v>
      </c>
      <c r="H200" s="22">
        <f t="shared" si="31"/>
        <v>-100</v>
      </c>
    </row>
    <row r="201" spans="1:8" ht="21.95" hidden="1" customHeight="1" outlineLevel="1" x14ac:dyDescent="0.2">
      <c r="A201" s="128"/>
      <c r="B201" s="108"/>
      <c r="C201" s="91" t="s">
        <v>250</v>
      </c>
      <c r="D201" s="98">
        <v>0</v>
      </c>
      <c r="E201" s="28">
        <f t="shared" si="32"/>
        <v>0</v>
      </c>
      <c r="F201" s="98">
        <v>0</v>
      </c>
      <c r="G201" s="28">
        <f>F201/$F$192*100</f>
        <v>0</v>
      </c>
      <c r="H201" s="22" t="s">
        <v>47</v>
      </c>
    </row>
    <row r="202" spans="1:8" ht="21.95" hidden="1" customHeight="1" outlineLevel="1" x14ac:dyDescent="0.2">
      <c r="A202" s="127" t="s">
        <v>50</v>
      </c>
      <c r="B202" s="106" t="s">
        <v>330</v>
      </c>
      <c r="C202" s="89" t="s">
        <v>246</v>
      </c>
      <c r="D202" s="34">
        <f>D203+D204+D205+D206</f>
        <v>164797</v>
      </c>
      <c r="E202" s="35">
        <f>E203+E204+E205+E206</f>
        <v>100</v>
      </c>
      <c r="F202" s="34">
        <f>F203+F204+F205+F206</f>
        <v>32859.199999999997</v>
      </c>
      <c r="G202" s="35">
        <f>G203+G204+G205+G206</f>
        <v>100.00000000000001</v>
      </c>
      <c r="H202" s="24">
        <f t="shared" si="4"/>
        <v>-80.060802077707734</v>
      </c>
    </row>
    <row r="203" spans="1:8" ht="33" hidden="1" customHeight="1" outlineLevel="1" x14ac:dyDescent="0.2">
      <c r="A203" s="127"/>
      <c r="B203" s="106"/>
      <c r="C203" s="89" t="s">
        <v>247</v>
      </c>
      <c r="D203" s="34">
        <f>D208+D213+D218+D223+D228</f>
        <v>129797</v>
      </c>
      <c r="E203" s="35">
        <f>D203/$D$202*100</f>
        <v>78.761749303688774</v>
      </c>
      <c r="F203" s="34">
        <f>F208+F213+F218+F223+F228</f>
        <v>26001.1</v>
      </c>
      <c r="G203" s="35">
        <f>F203/$F$202*100</f>
        <v>79.128828455957546</v>
      </c>
      <c r="H203" s="24">
        <f t="shared" ref="H203:H223" si="34">F203/D203*100-100</f>
        <v>-79.967872909235183</v>
      </c>
    </row>
    <row r="204" spans="1:8" ht="21.95" hidden="1" customHeight="1" outlineLevel="1" x14ac:dyDescent="0.2">
      <c r="A204" s="127"/>
      <c r="B204" s="106"/>
      <c r="C204" s="89" t="s">
        <v>248</v>
      </c>
      <c r="D204" s="34">
        <f t="shared" ref="D204:F206" si="35">D209+D214+D219+D224+D229</f>
        <v>0</v>
      </c>
      <c r="E204" s="35">
        <f t="shared" ref="E204:E206" si="36">D204/$D$202*100</f>
        <v>0</v>
      </c>
      <c r="F204" s="34">
        <f t="shared" si="35"/>
        <v>0</v>
      </c>
      <c r="G204" s="35">
        <f>F204/$F$202*100</f>
        <v>0</v>
      </c>
      <c r="H204" s="22" t="s">
        <v>47</v>
      </c>
    </row>
    <row r="205" spans="1:8" ht="21.95" hidden="1" customHeight="1" outlineLevel="1" x14ac:dyDescent="0.2">
      <c r="A205" s="127"/>
      <c r="B205" s="106"/>
      <c r="C205" s="89" t="s">
        <v>249</v>
      </c>
      <c r="D205" s="34">
        <f t="shared" si="35"/>
        <v>0</v>
      </c>
      <c r="E205" s="35">
        <f t="shared" si="36"/>
        <v>0</v>
      </c>
      <c r="F205" s="34">
        <f t="shared" si="35"/>
        <v>0</v>
      </c>
      <c r="G205" s="35">
        <f t="shared" ref="G205:G206" si="37">F205/$F$202*100</f>
        <v>0</v>
      </c>
      <c r="H205" s="24" t="s">
        <v>47</v>
      </c>
    </row>
    <row r="206" spans="1:8" ht="21.95" hidden="1" customHeight="1" outlineLevel="1" x14ac:dyDescent="0.2">
      <c r="A206" s="127"/>
      <c r="B206" s="106"/>
      <c r="C206" s="89" t="s">
        <v>250</v>
      </c>
      <c r="D206" s="34">
        <f t="shared" si="35"/>
        <v>35000</v>
      </c>
      <c r="E206" s="35">
        <f t="shared" si="36"/>
        <v>21.238250696311219</v>
      </c>
      <c r="F206" s="34">
        <f t="shared" si="35"/>
        <v>6858.1</v>
      </c>
      <c r="G206" s="35">
        <f t="shared" si="37"/>
        <v>20.871171544042465</v>
      </c>
      <c r="H206" s="24">
        <f t="shared" si="34"/>
        <v>-80.405428571428573</v>
      </c>
    </row>
    <row r="207" spans="1:8" ht="21.95" hidden="1" customHeight="1" outlineLevel="1" x14ac:dyDescent="0.2">
      <c r="A207" s="128" t="s">
        <v>278</v>
      </c>
      <c r="B207" s="108" t="s">
        <v>425</v>
      </c>
      <c r="C207" s="91" t="s">
        <v>246</v>
      </c>
      <c r="D207" s="33">
        <f>D208+D209+D210+D211</f>
        <v>126406</v>
      </c>
      <c r="E207" s="28">
        <f>E208+E209+E210+E211</f>
        <v>100</v>
      </c>
      <c r="F207" s="33">
        <f>F208+F209+F210+F211</f>
        <v>25313.599999999999</v>
      </c>
      <c r="G207" s="28">
        <f>G208+G209+G210+G211</f>
        <v>100</v>
      </c>
      <c r="H207" s="22">
        <f t="shared" si="34"/>
        <v>-79.974368305301965</v>
      </c>
    </row>
    <row r="208" spans="1:8" ht="36" hidden="1" customHeight="1" outlineLevel="1" x14ac:dyDescent="0.2">
      <c r="A208" s="128"/>
      <c r="B208" s="108"/>
      <c r="C208" s="91" t="s">
        <v>247</v>
      </c>
      <c r="D208" s="98">
        <v>91406</v>
      </c>
      <c r="E208" s="28">
        <f>D208/$D$207*100</f>
        <v>72.311440912614913</v>
      </c>
      <c r="F208" s="98">
        <v>18455.5</v>
      </c>
      <c r="G208" s="28">
        <f>F208/$F$207*100</f>
        <v>72.907448960242718</v>
      </c>
      <c r="H208" s="22">
        <f t="shared" si="34"/>
        <v>-79.809312298973808</v>
      </c>
    </row>
    <row r="209" spans="1:8" ht="21.95" hidden="1" customHeight="1" outlineLevel="1" x14ac:dyDescent="0.2">
      <c r="A209" s="128"/>
      <c r="B209" s="108"/>
      <c r="C209" s="91" t="s">
        <v>248</v>
      </c>
      <c r="D209" s="98">
        <v>0</v>
      </c>
      <c r="E209" s="28">
        <f t="shared" ref="E209:E211" si="38">D209/$D$207*100</f>
        <v>0</v>
      </c>
      <c r="F209" s="98">
        <v>0</v>
      </c>
      <c r="G209" s="28">
        <f t="shared" ref="G209:G211" si="39">F209/$F$207*100</f>
        <v>0</v>
      </c>
      <c r="H209" s="22" t="s">
        <v>47</v>
      </c>
    </row>
    <row r="210" spans="1:8" ht="21.95" hidden="1" customHeight="1" outlineLevel="1" x14ac:dyDescent="0.2">
      <c r="A210" s="128"/>
      <c r="B210" s="108"/>
      <c r="C210" s="91" t="s">
        <v>249</v>
      </c>
      <c r="D210" s="98">
        <v>0</v>
      </c>
      <c r="E210" s="28">
        <f t="shared" si="38"/>
        <v>0</v>
      </c>
      <c r="F210" s="98">
        <v>0</v>
      </c>
      <c r="G210" s="28">
        <f t="shared" si="39"/>
        <v>0</v>
      </c>
      <c r="H210" s="22" t="s">
        <v>47</v>
      </c>
    </row>
    <row r="211" spans="1:8" ht="21.95" hidden="1" customHeight="1" outlineLevel="1" x14ac:dyDescent="0.2">
      <c r="A211" s="128"/>
      <c r="B211" s="108"/>
      <c r="C211" s="91" t="s">
        <v>250</v>
      </c>
      <c r="D211" s="98">
        <v>35000</v>
      </c>
      <c r="E211" s="28">
        <f t="shared" si="38"/>
        <v>27.688559087385094</v>
      </c>
      <c r="F211" s="98">
        <v>6858.1</v>
      </c>
      <c r="G211" s="28">
        <f t="shared" si="39"/>
        <v>27.092551039757289</v>
      </c>
      <c r="H211" s="22">
        <f t="shared" si="34"/>
        <v>-80.405428571428573</v>
      </c>
    </row>
    <row r="212" spans="1:8" ht="21.95" hidden="1" customHeight="1" outlineLevel="1" x14ac:dyDescent="0.2">
      <c r="A212" s="128" t="s">
        <v>279</v>
      </c>
      <c r="B212" s="108" t="s">
        <v>203</v>
      </c>
      <c r="C212" s="91" t="s">
        <v>246</v>
      </c>
      <c r="D212" s="33">
        <f>D213+D214+D215+D216</f>
        <v>1130</v>
      </c>
      <c r="E212" s="28">
        <f>E213+E214+E215+E216</f>
        <v>100</v>
      </c>
      <c r="F212" s="33">
        <f>F213+F214+F215+F216</f>
        <v>346</v>
      </c>
      <c r="G212" s="28">
        <f>G213+G214+G215+G216</f>
        <v>100</v>
      </c>
      <c r="H212" s="22">
        <f t="shared" si="34"/>
        <v>-69.380530973451329</v>
      </c>
    </row>
    <row r="213" spans="1:8" ht="36" hidden="1" customHeight="1" outlineLevel="1" x14ac:dyDescent="0.2">
      <c r="A213" s="128"/>
      <c r="B213" s="108"/>
      <c r="C213" s="91" t="s">
        <v>247</v>
      </c>
      <c r="D213" s="98">
        <v>1130</v>
      </c>
      <c r="E213" s="28">
        <f>D213/$D$212*100</f>
        <v>100</v>
      </c>
      <c r="F213" s="98">
        <v>346</v>
      </c>
      <c r="G213" s="28">
        <f>F213/$F$212*100</f>
        <v>100</v>
      </c>
      <c r="H213" s="22">
        <f t="shared" si="34"/>
        <v>-69.380530973451329</v>
      </c>
    </row>
    <row r="214" spans="1:8" ht="21.95" hidden="1" customHeight="1" outlineLevel="1" x14ac:dyDescent="0.2">
      <c r="A214" s="128"/>
      <c r="B214" s="108"/>
      <c r="C214" s="91" t="s">
        <v>248</v>
      </c>
      <c r="D214" s="98">
        <v>0</v>
      </c>
      <c r="E214" s="28">
        <f t="shared" ref="E214:E216" si="40">D214/$D$212*100</f>
        <v>0</v>
      </c>
      <c r="F214" s="98">
        <v>0</v>
      </c>
      <c r="G214" s="28">
        <f t="shared" ref="G214:G216" si="41">F214/$F$212*100</f>
        <v>0</v>
      </c>
      <c r="H214" s="22" t="s">
        <v>47</v>
      </c>
    </row>
    <row r="215" spans="1:8" ht="21.95" hidden="1" customHeight="1" outlineLevel="1" x14ac:dyDescent="0.2">
      <c r="A215" s="128"/>
      <c r="B215" s="108"/>
      <c r="C215" s="91" t="s">
        <v>249</v>
      </c>
      <c r="D215" s="98">
        <v>0</v>
      </c>
      <c r="E215" s="28">
        <f t="shared" si="40"/>
        <v>0</v>
      </c>
      <c r="F215" s="98">
        <v>0</v>
      </c>
      <c r="G215" s="28">
        <f t="shared" si="41"/>
        <v>0</v>
      </c>
      <c r="H215" s="22" t="s">
        <v>47</v>
      </c>
    </row>
    <row r="216" spans="1:8" ht="21.95" hidden="1" customHeight="1" outlineLevel="1" x14ac:dyDescent="0.2">
      <c r="A216" s="128"/>
      <c r="B216" s="108"/>
      <c r="C216" s="91" t="s">
        <v>250</v>
      </c>
      <c r="D216" s="98">
        <v>0</v>
      </c>
      <c r="E216" s="28">
        <f t="shared" si="40"/>
        <v>0</v>
      </c>
      <c r="F216" s="98">
        <v>0</v>
      </c>
      <c r="G216" s="28">
        <f t="shared" si="41"/>
        <v>0</v>
      </c>
      <c r="H216" s="22" t="s">
        <v>47</v>
      </c>
    </row>
    <row r="217" spans="1:8" s="2" customFormat="1" ht="21.95" hidden="1" customHeight="1" outlineLevel="1" x14ac:dyDescent="0.2">
      <c r="A217" s="128" t="s">
        <v>280</v>
      </c>
      <c r="B217" s="108" t="s">
        <v>329</v>
      </c>
      <c r="C217" s="91" t="s">
        <v>246</v>
      </c>
      <c r="D217" s="33">
        <f>D218+D219+D220+D221</f>
        <v>2122</v>
      </c>
      <c r="E217" s="28">
        <f>E218+E219+E220+E221</f>
        <v>100</v>
      </c>
      <c r="F217" s="33">
        <f>F218+F219+F220+F221</f>
        <v>602.70000000000005</v>
      </c>
      <c r="G217" s="28">
        <f>G218+G219+G220+G221</f>
        <v>100</v>
      </c>
      <c r="H217" s="22">
        <f t="shared" si="34"/>
        <v>-71.597549481621115</v>
      </c>
    </row>
    <row r="218" spans="1:8" s="2" customFormat="1" ht="33" hidden="1" customHeight="1" outlineLevel="1" x14ac:dyDescent="0.2">
      <c r="A218" s="128"/>
      <c r="B218" s="108"/>
      <c r="C218" s="91" t="s">
        <v>247</v>
      </c>
      <c r="D218" s="98">
        <v>2122</v>
      </c>
      <c r="E218" s="28">
        <f>D218/$D$217*100</f>
        <v>100</v>
      </c>
      <c r="F218" s="98">
        <v>602.70000000000005</v>
      </c>
      <c r="G218" s="28">
        <f>F218/$F$217*100</f>
        <v>100</v>
      </c>
      <c r="H218" s="22">
        <f t="shared" si="34"/>
        <v>-71.597549481621115</v>
      </c>
    </row>
    <row r="219" spans="1:8" s="2" customFormat="1" ht="21.95" hidden="1" customHeight="1" outlineLevel="1" x14ac:dyDescent="0.2">
      <c r="A219" s="128"/>
      <c r="B219" s="108"/>
      <c r="C219" s="91" t="s">
        <v>248</v>
      </c>
      <c r="D219" s="98">
        <v>0</v>
      </c>
      <c r="E219" s="28">
        <f t="shared" ref="E219:E221" si="42">D219/$D$217*100</f>
        <v>0</v>
      </c>
      <c r="F219" s="98">
        <v>0</v>
      </c>
      <c r="G219" s="28">
        <f t="shared" ref="G219:G221" si="43">F219/$F$217*100</f>
        <v>0</v>
      </c>
      <c r="H219" s="22" t="s">
        <v>47</v>
      </c>
    </row>
    <row r="220" spans="1:8" s="2" customFormat="1" ht="21.95" hidden="1" customHeight="1" outlineLevel="1" x14ac:dyDescent="0.2">
      <c r="A220" s="128"/>
      <c r="B220" s="108"/>
      <c r="C220" s="91" t="s">
        <v>249</v>
      </c>
      <c r="D220" s="98">
        <v>0</v>
      </c>
      <c r="E220" s="28">
        <f t="shared" si="42"/>
        <v>0</v>
      </c>
      <c r="F220" s="98">
        <v>0</v>
      </c>
      <c r="G220" s="28">
        <f t="shared" si="43"/>
        <v>0</v>
      </c>
      <c r="H220" s="22" t="s">
        <v>47</v>
      </c>
    </row>
    <row r="221" spans="1:8" s="2" customFormat="1" ht="21.95" hidden="1" customHeight="1" outlineLevel="1" x14ac:dyDescent="0.2">
      <c r="A221" s="128"/>
      <c r="B221" s="108"/>
      <c r="C221" s="91" t="s">
        <v>250</v>
      </c>
      <c r="D221" s="98">
        <v>0</v>
      </c>
      <c r="E221" s="28">
        <f t="shared" si="42"/>
        <v>0</v>
      </c>
      <c r="F221" s="98">
        <v>0</v>
      </c>
      <c r="G221" s="28">
        <f t="shared" si="43"/>
        <v>0</v>
      </c>
      <c r="H221" s="22" t="s">
        <v>47</v>
      </c>
    </row>
    <row r="222" spans="1:8" ht="21.95" hidden="1" customHeight="1" outlineLevel="1" x14ac:dyDescent="0.2">
      <c r="A222" s="128" t="s">
        <v>281</v>
      </c>
      <c r="B222" s="108" t="s">
        <v>324</v>
      </c>
      <c r="C222" s="91" t="s">
        <v>246</v>
      </c>
      <c r="D222" s="33">
        <f>D223+D224+D225+D226</f>
        <v>139</v>
      </c>
      <c r="E222" s="28">
        <f>E223+E224+E225+E226</f>
        <v>100</v>
      </c>
      <c r="F222" s="33">
        <f>F223+F224+F225+F226</f>
        <v>16.8</v>
      </c>
      <c r="G222" s="28">
        <f>G223+G224+G225+G226</f>
        <v>100</v>
      </c>
      <c r="H222" s="22">
        <f t="shared" si="34"/>
        <v>-87.913669064748206</v>
      </c>
    </row>
    <row r="223" spans="1:8" ht="33" hidden="1" customHeight="1" outlineLevel="1" x14ac:dyDescent="0.2">
      <c r="A223" s="128"/>
      <c r="B223" s="108"/>
      <c r="C223" s="91" t="s">
        <v>247</v>
      </c>
      <c r="D223" s="98">
        <v>139</v>
      </c>
      <c r="E223" s="28">
        <f>D223/$D$222*100</f>
        <v>100</v>
      </c>
      <c r="F223" s="98">
        <v>16.8</v>
      </c>
      <c r="G223" s="28">
        <f>F223/$F$222*100</f>
        <v>100</v>
      </c>
      <c r="H223" s="22">
        <f t="shared" si="34"/>
        <v>-87.913669064748206</v>
      </c>
    </row>
    <row r="224" spans="1:8" ht="21.95" hidden="1" customHeight="1" outlineLevel="1" x14ac:dyDescent="0.2">
      <c r="A224" s="128"/>
      <c r="B224" s="108"/>
      <c r="C224" s="91" t="s">
        <v>248</v>
      </c>
      <c r="D224" s="98">
        <v>0</v>
      </c>
      <c r="E224" s="28">
        <f t="shared" ref="E224:E226" si="44">D224/$D$222*100</f>
        <v>0</v>
      </c>
      <c r="F224" s="98">
        <v>0</v>
      </c>
      <c r="G224" s="28">
        <f t="shared" ref="G224:G226" si="45">F224/$F$222*100</f>
        <v>0</v>
      </c>
      <c r="H224" s="22" t="s">
        <v>47</v>
      </c>
    </row>
    <row r="225" spans="1:8" ht="21.95" hidden="1" customHeight="1" outlineLevel="1" x14ac:dyDescent="0.2">
      <c r="A225" s="128"/>
      <c r="B225" s="108"/>
      <c r="C225" s="91" t="s">
        <v>249</v>
      </c>
      <c r="D225" s="98">
        <v>0</v>
      </c>
      <c r="E225" s="28">
        <f t="shared" si="44"/>
        <v>0</v>
      </c>
      <c r="F225" s="98">
        <v>0</v>
      </c>
      <c r="G225" s="28">
        <f t="shared" si="45"/>
        <v>0</v>
      </c>
      <c r="H225" s="22" t="s">
        <v>47</v>
      </c>
    </row>
    <row r="226" spans="1:8" ht="30.75" hidden="1" customHeight="1" outlineLevel="1" x14ac:dyDescent="0.2">
      <c r="A226" s="128"/>
      <c r="B226" s="108"/>
      <c r="C226" s="91" t="s">
        <v>250</v>
      </c>
      <c r="D226" s="98">
        <v>0</v>
      </c>
      <c r="E226" s="28">
        <f t="shared" si="44"/>
        <v>0</v>
      </c>
      <c r="F226" s="98">
        <v>0</v>
      </c>
      <c r="G226" s="28">
        <f t="shared" si="45"/>
        <v>0</v>
      </c>
      <c r="H226" s="22" t="s">
        <v>47</v>
      </c>
    </row>
    <row r="227" spans="1:8" ht="21.95" hidden="1" customHeight="1" outlineLevel="1" x14ac:dyDescent="0.2">
      <c r="A227" s="128" t="s">
        <v>362</v>
      </c>
      <c r="B227" s="108" t="s">
        <v>501</v>
      </c>
      <c r="C227" s="91" t="s">
        <v>246</v>
      </c>
      <c r="D227" s="33">
        <f>D228+D229+D230+D231</f>
        <v>35000</v>
      </c>
      <c r="E227" s="28">
        <f>E228+E229+E230+E231</f>
        <v>100</v>
      </c>
      <c r="F227" s="33">
        <f>F228+F229+F230+F231</f>
        <v>6580.1</v>
      </c>
      <c r="G227" s="28">
        <f>G228+G229+G230+G231</f>
        <v>100</v>
      </c>
      <c r="H227" s="22">
        <f t="shared" ref="H227:H283" si="46">F227/D227*100-100</f>
        <v>-81.199714285714279</v>
      </c>
    </row>
    <row r="228" spans="1:8" ht="39.75" hidden="1" customHeight="1" outlineLevel="1" x14ac:dyDescent="0.2">
      <c r="A228" s="128"/>
      <c r="B228" s="108"/>
      <c r="C228" s="91" t="s">
        <v>247</v>
      </c>
      <c r="D228" s="98">
        <v>35000</v>
      </c>
      <c r="E228" s="28">
        <f>D228/$D$227*100</f>
        <v>100</v>
      </c>
      <c r="F228" s="98">
        <v>6580.1</v>
      </c>
      <c r="G228" s="28">
        <f>F228/$F$227*100</f>
        <v>100</v>
      </c>
      <c r="H228" s="22">
        <f t="shared" si="46"/>
        <v>-81.199714285714279</v>
      </c>
    </row>
    <row r="229" spans="1:8" ht="21.95" hidden="1" customHeight="1" outlineLevel="1" x14ac:dyDescent="0.2">
      <c r="A229" s="128"/>
      <c r="B229" s="108"/>
      <c r="C229" s="91" t="s">
        <v>248</v>
      </c>
      <c r="D229" s="98">
        <v>0</v>
      </c>
      <c r="E229" s="28">
        <f t="shared" ref="E229:E231" si="47">D229/$D$227*100</f>
        <v>0</v>
      </c>
      <c r="F229" s="98">
        <v>0</v>
      </c>
      <c r="G229" s="28">
        <f t="shared" ref="G229:G231" si="48">F229/$F$227*100</f>
        <v>0</v>
      </c>
      <c r="H229" s="22" t="s">
        <v>47</v>
      </c>
    </row>
    <row r="230" spans="1:8" ht="21.95" hidden="1" customHeight="1" outlineLevel="1" x14ac:dyDescent="0.2">
      <c r="A230" s="128"/>
      <c r="B230" s="108"/>
      <c r="C230" s="91" t="s">
        <v>249</v>
      </c>
      <c r="D230" s="98">
        <v>0</v>
      </c>
      <c r="E230" s="28">
        <f t="shared" si="47"/>
        <v>0</v>
      </c>
      <c r="F230" s="98">
        <v>0</v>
      </c>
      <c r="G230" s="28">
        <f t="shared" si="48"/>
        <v>0</v>
      </c>
      <c r="H230" s="22" t="s">
        <v>47</v>
      </c>
    </row>
    <row r="231" spans="1:8" ht="21.95" hidden="1" customHeight="1" outlineLevel="1" x14ac:dyDescent="0.2">
      <c r="A231" s="128"/>
      <c r="B231" s="108"/>
      <c r="C231" s="91" t="s">
        <v>250</v>
      </c>
      <c r="D231" s="98">
        <v>0</v>
      </c>
      <c r="E231" s="28">
        <f t="shared" si="47"/>
        <v>0</v>
      </c>
      <c r="F231" s="98">
        <v>0</v>
      </c>
      <c r="G231" s="28">
        <f t="shared" si="48"/>
        <v>0</v>
      </c>
      <c r="H231" s="22" t="s">
        <v>47</v>
      </c>
    </row>
    <row r="232" spans="1:8" ht="21.95" hidden="1" customHeight="1" outlineLevel="1" x14ac:dyDescent="0.2">
      <c r="A232" s="127" t="s">
        <v>51</v>
      </c>
      <c r="B232" s="106" t="s">
        <v>328</v>
      </c>
      <c r="C232" s="89" t="s">
        <v>246</v>
      </c>
      <c r="D232" s="34">
        <f>D233+D234+D235+D236</f>
        <v>7953</v>
      </c>
      <c r="E232" s="35">
        <f>E233+E234+E235+E236</f>
        <v>100</v>
      </c>
      <c r="F232" s="34">
        <f>F233+F234+F235+F236</f>
        <v>1662.1000000000001</v>
      </c>
      <c r="G232" s="35">
        <f>G233+G234+G235+G236</f>
        <v>100</v>
      </c>
      <c r="H232" s="24">
        <f t="shared" si="46"/>
        <v>-79.100968188105114</v>
      </c>
    </row>
    <row r="233" spans="1:8" ht="30" hidden="1" customHeight="1" outlineLevel="1" x14ac:dyDescent="0.2">
      <c r="A233" s="127"/>
      <c r="B233" s="106"/>
      <c r="C233" s="89" t="s">
        <v>247</v>
      </c>
      <c r="D233" s="34">
        <f>D238+D243</f>
        <v>7913</v>
      </c>
      <c r="E233" s="35">
        <f>D233/$D$232*100</f>
        <v>99.497045140198665</v>
      </c>
      <c r="F233" s="34">
        <f>F238+F243</f>
        <v>1437.7</v>
      </c>
      <c r="G233" s="35">
        <f>F233/$F$232*100</f>
        <v>86.499007279947051</v>
      </c>
      <c r="H233" s="24">
        <f t="shared" si="46"/>
        <v>-81.831163907494002</v>
      </c>
    </row>
    <row r="234" spans="1:8" ht="21.95" hidden="1" customHeight="1" outlineLevel="1" x14ac:dyDescent="0.2">
      <c r="A234" s="127"/>
      <c r="B234" s="106"/>
      <c r="C234" s="89" t="s">
        <v>248</v>
      </c>
      <c r="D234" s="34">
        <f t="shared" ref="D234:F236" si="49">D239+D244</f>
        <v>0</v>
      </c>
      <c r="E234" s="35">
        <f t="shared" ref="E234:E236" si="50">D234/$D$232*100</f>
        <v>0</v>
      </c>
      <c r="F234" s="34">
        <f t="shared" si="49"/>
        <v>0</v>
      </c>
      <c r="G234" s="35">
        <f t="shared" ref="G234:G236" si="51">F234/$F$232*100</f>
        <v>0</v>
      </c>
      <c r="H234" s="24" t="s">
        <v>47</v>
      </c>
    </row>
    <row r="235" spans="1:8" ht="21.95" hidden="1" customHeight="1" outlineLevel="1" x14ac:dyDescent="0.2">
      <c r="A235" s="127"/>
      <c r="B235" s="106"/>
      <c r="C235" s="89" t="s">
        <v>249</v>
      </c>
      <c r="D235" s="34">
        <f t="shared" si="49"/>
        <v>0</v>
      </c>
      <c r="E235" s="35">
        <f t="shared" si="50"/>
        <v>0</v>
      </c>
      <c r="F235" s="34">
        <f t="shared" si="49"/>
        <v>0</v>
      </c>
      <c r="G235" s="35">
        <f t="shared" si="51"/>
        <v>0</v>
      </c>
      <c r="H235" s="22" t="s">
        <v>47</v>
      </c>
    </row>
    <row r="236" spans="1:8" ht="21.95" hidden="1" customHeight="1" outlineLevel="1" x14ac:dyDescent="0.2">
      <c r="A236" s="127"/>
      <c r="B236" s="106"/>
      <c r="C236" s="89" t="s">
        <v>250</v>
      </c>
      <c r="D236" s="34">
        <f t="shared" si="49"/>
        <v>40</v>
      </c>
      <c r="E236" s="35">
        <f t="shared" si="50"/>
        <v>0.50295485980133281</v>
      </c>
      <c r="F236" s="34">
        <f t="shared" si="49"/>
        <v>224.4</v>
      </c>
      <c r="G236" s="35">
        <f t="shared" si="51"/>
        <v>13.500992720052945</v>
      </c>
      <c r="H236" s="24">
        <f t="shared" si="46"/>
        <v>461</v>
      </c>
    </row>
    <row r="237" spans="1:8" s="2" customFormat="1" ht="21.95" hidden="1" customHeight="1" outlineLevel="1" x14ac:dyDescent="0.2">
      <c r="A237" s="128" t="s">
        <v>282</v>
      </c>
      <c r="B237" s="108" t="s">
        <v>502</v>
      </c>
      <c r="C237" s="91" t="s">
        <v>246</v>
      </c>
      <c r="D237" s="33">
        <f>D238+D239+D240+D241</f>
        <v>7868</v>
      </c>
      <c r="E237" s="28">
        <f>E238+E239+E240+E241</f>
        <v>100</v>
      </c>
      <c r="F237" s="33">
        <f>F238+F239+F240+F241</f>
        <v>1662.1000000000001</v>
      </c>
      <c r="G237" s="28">
        <f>G238+G239+G240+G241</f>
        <v>100</v>
      </c>
      <c r="H237" s="22">
        <f t="shared" si="46"/>
        <v>-78.875190645653277</v>
      </c>
    </row>
    <row r="238" spans="1:8" s="2" customFormat="1" ht="31.5" hidden="1" customHeight="1" outlineLevel="1" x14ac:dyDescent="0.2">
      <c r="A238" s="128"/>
      <c r="B238" s="108"/>
      <c r="C238" s="91" t="s">
        <v>247</v>
      </c>
      <c r="D238" s="98">
        <v>7828</v>
      </c>
      <c r="E238" s="28">
        <f>D238/$D$237*100</f>
        <v>99.491611591255719</v>
      </c>
      <c r="F238" s="98">
        <v>1437.7</v>
      </c>
      <c r="G238" s="28">
        <f>F238/$F$237*100</f>
        <v>86.499007279947051</v>
      </c>
      <c r="H238" s="22">
        <f t="shared" si="46"/>
        <v>-81.633878385283595</v>
      </c>
    </row>
    <row r="239" spans="1:8" s="2" customFormat="1" ht="21.95" hidden="1" customHeight="1" outlineLevel="1" x14ac:dyDescent="0.2">
      <c r="A239" s="128"/>
      <c r="B239" s="108"/>
      <c r="C239" s="91" t="s">
        <v>248</v>
      </c>
      <c r="D239" s="98">
        <v>0</v>
      </c>
      <c r="E239" s="28">
        <f t="shared" ref="E239:E241" si="52">D239/$D$237*100</f>
        <v>0</v>
      </c>
      <c r="F239" s="98">
        <v>0</v>
      </c>
      <c r="G239" s="28">
        <f>F239/$F$237*100</f>
        <v>0</v>
      </c>
      <c r="H239" s="22" t="s">
        <v>47</v>
      </c>
    </row>
    <row r="240" spans="1:8" s="2" customFormat="1" ht="21.95" hidden="1" customHeight="1" outlineLevel="1" x14ac:dyDescent="0.2">
      <c r="A240" s="128"/>
      <c r="B240" s="108"/>
      <c r="C240" s="91" t="s">
        <v>249</v>
      </c>
      <c r="D240" s="98">
        <v>0</v>
      </c>
      <c r="E240" s="28">
        <f t="shared" si="52"/>
        <v>0</v>
      </c>
      <c r="F240" s="98">
        <v>0</v>
      </c>
      <c r="G240" s="28">
        <f>F240/$F$237*100</f>
        <v>0</v>
      </c>
      <c r="H240" s="22" t="s">
        <v>47</v>
      </c>
    </row>
    <row r="241" spans="1:8" s="2" customFormat="1" ht="21.95" hidden="1" customHeight="1" outlineLevel="1" x14ac:dyDescent="0.2">
      <c r="A241" s="128"/>
      <c r="B241" s="108"/>
      <c r="C241" s="91" t="s">
        <v>250</v>
      </c>
      <c r="D241" s="98">
        <v>40</v>
      </c>
      <c r="E241" s="28">
        <f t="shared" si="52"/>
        <v>0.5083884087442806</v>
      </c>
      <c r="F241" s="98">
        <v>224.4</v>
      </c>
      <c r="G241" s="28">
        <f>F241/$F$237*100</f>
        <v>13.500992720052945</v>
      </c>
      <c r="H241" s="22">
        <f t="shared" si="46"/>
        <v>461</v>
      </c>
    </row>
    <row r="242" spans="1:8" ht="21.95" hidden="1" customHeight="1" outlineLevel="1" x14ac:dyDescent="0.2">
      <c r="A242" s="128" t="s">
        <v>283</v>
      </c>
      <c r="B242" s="108" t="s">
        <v>331</v>
      </c>
      <c r="C242" s="91" t="s">
        <v>246</v>
      </c>
      <c r="D242" s="33">
        <f>D243+D244+D245+D246</f>
        <v>85</v>
      </c>
      <c r="E242" s="28">
        <f>E243+E244+E245+E246</f>
        <v>100</v>
      </c>
      <c r="F242" s="33">
        <v>0</v>
      </c>
      <c r="G242" s="28">
        <v>0</v>
      </c>
      <c r="H242" s="22">
        <f t="shared" si="46"/>
        <v>-100</v>
      </c>
    </row>
    <row r="243" spans="1:8" ht="29.25" hidden="1" customHeight="1" outlineLevel="1" x14ac:dyDescent="0.2">
      <c r="A243" s="128"/>
      <c r="B243" s="108"/>
      <c r="C243" s="91" t="s">
        <v>247</v>
      </c>
      <c r="D243" s="98">
        <v>85</v>
      </c>
      <c r="E243" s="28">
        <f>D243/$D$242*100</f>
        <v>100</v>
      </c>
      <c r="F243" s="98">
        <v>0</v>
      </c>
      <c r="G243" s="28">
        <v>0</v>
      </c>
      <c r="H243" s="22">
        <f t="shared" si="46"/>
        <v>-100</v>
      </c>
    </row>
    <row r="244" spans="1:8" ht="21.95" hidden="1" customHeight="1" outlineLevel="1" x14ac:dyDescent="0.2">
      <c r="A244" s="128"/>
      <c r="B244" s="108"/>
      <c r="C244" s="91" t="s">
        <v>248</v>
      </c>
      <c r="D244" s="98">
        <v>0</v>
      </c>
      <c r="E244" s="28">
        <f t="shared" ref="E244:E246" si="53">D244/$D$242*100</f>
        <v>0</v>
      </c>
      <c r="F244" s="98">
        <v>0</v>
      </c>
      <c r="G244" s="28">
        <f t="shared" ref="G244:G246" si="54">F244/$F$237*100</f>
        <v>0</v>
      </c>
      <c r="H244" s="22" t="s">
        <v>47</v>
      </c>
    </row>
    <row r="245" spans="1:8" ht="21.95" hidden="1" customHeight="1" outlineLevel="1" x14ac:dyDescent="0.2">
      <c r="A245" s="128"/>
      <c r="B245" s="108"/>
      <c r="C245" s="91" t="s">
        <v>249</v>
      </c>
      <c r="D245" s="98">
        <v>0</v>
      </c>
      <c r="E245" s="28">
        <f t="shared" si="53"/>
        <v>0</v>
      </c>
      <c r="F245" s="98">
        <v>0</v>
      </c>
      <c r="G245" s="28">
        <f t="shared" si="54"/>
        <v>0</v>
      </c>
      <c r="H245" s="22" t="s">
        <v>47</v>
      </c>
    </row>
    <row r="246" spans="1:8" ht="21.95" hidden="1" customHeight="1" outlineLevel="1" x14ac:dyDescent="0.2">
      <c r="A246" s="128"/>
      <c r="B246" s="108"/>
      <c r="C246" s="91" t="s">
        <v>250</v>
      </c>
      <c r="D246" s="98">
        <v>0</v>
      </c>
      <c r="E246" s="28">
        <f t="shared" si="53"/>
        <v>0</v>
      </c>
      <c r="F246" s="98">
        <v>0</v>
      </c>
      <c r="G246" s="28">
        <f t="shared" si="54"/>
        <v>0</v>
      </c>
      <c r="H246" s="22" t="s">
        <v>47</v>
      </c>
    </row>
    <row r="247" spans="1:8" ht="21.95" hidden="1" customHeight="1" outlineLevel="1" x14ac:dyDescent="0.2">
      <c r="A247" s="127" t="s">
        <v>52</v>
      </c>
      <c r="B247" s="106" t="s">
        <v>332</v>
      </c>
      <c r="C247" s="89" t="s">
        <v>246</v>
      </c>
      <c r="D247" s="34">
        <f>D248+D249+D250+D251</f>
        <v>16608</v>
      </c>
      <c r="E247" s="35">
        <f>E248+E249+E250+E251</f>
        <v>100</v>
      </c>
      <c r="F247" s="34">
        <f>F248+F249+F250+F251</f>
        <v>3746.1000000000004</v>
      </c>
      <c r="G247" s="35">
        <f>G248+G249+G250+G251</f>
        <v>100</v>
      </c>
      <c r="H247" s="24">
        <f t="shared" si="46"/>
        <v>-77.444002890173408</v>
      </c>
    </row>
    <row r="248" spans="1:8" ht="31.5" hidden="1" customHeight="1" outlineLevel="1" x14ac:dyDescent="0.2">
      <c r="A248" s="127"/>
      <c r="B248" s="106"/>
      <c r="C248" s="89" t="s">
        <v>247</v>
      </c>
      <c r="D248" s="34">
        <f>D253+D263+D268+D258</f>
        <v>16608</v>
      </c>
      <c r="E248" s="35">
        <f>D248/$D$247*100</f>
        <v>100</v>
      </c>
      <c r="F248" s="34">
        <f>F253+F263+F268+F258</f>
        <v>3746.1000000000004</v>
      </c>
      <c r="G248" s="35">
        <f>F248/$F$247*100</f>
        <v>100</v>
      </c>
      <c r="H248" s="24">
        <f t="shared" si="46"/>
        <v>-77.444002890173408</v>
      </c>
    </row>
    <row r="249" spans="1:8" ht="21.95" hidden="1" customHeight="1" outlineLevel="1" x14ac:dyDescent="0.2">
      <c r="A249" s="127"/>
      <c r="B249" s="106"/>
      <c r="C249" s="89" t="s">
        <v>248</v>
      </c>
      <c r="D249" s="34">
        <f>D254+D264+D269</f>
        <v>0</v>
      </c>
      <c r="E249" s="35">
        <f t="shared" ref="E249:E251" si="55">D249/$D$247*100</f>
        <v>0</v>
      </c>
      <c r="F249" s="34">
        <f>F254+F264+F269</f>
        <v>0</v>
      </c>
      <c r="G249" s="35">
        <f t="shared" ref="G249:G251" si="56">F249/$F$247*100</f>
        <v>0</v>
      </c>
      <c r="H249" s="24" t="s">
        <v>47</v>
      </c>
    </row>
    <row r="250" spans="1:8" ht="21.95" hidden="1" customHeight="1" outlineLevel="1" x14ac:dyDescent="0.2">
      <c r="A250" s="127"/>
      <c r="B250" s="106"/>
      <c r="C250" s="89" t="s">
        <v>249</v>
      </c>
      <c r="D250" s="34">
        <f>D255+D265+D270</f>
        <v>0</v>
      </c>
      <c r="E250" s="35">
        <f t="shared" si="55"/>
        <v>0</v>
      </c>
      <c r="F250" s="34">
        <f>F255+F265+F270</f>
        <v>0</v>
      </c>
      <c r="G250" s="35">
        <f t="shared" si="56"/>
        <v>0</v>
      </c>
      <c r="H250" s="22" t="s">
        <v>47</v>
      </c>
    </row>
    <row r="251" spans="1:8" ht="21.95" hidden="1" customHeight="1" outlineLevel="1" x14ac:dyDescent="0.2">
      <c r="A251" s="127"/>
      <c r="B251" s="106"/>
      <c r="C251" s="89" t="s">
        <v>250</v>
      </c>
      <c r="D251" s="34">
        <f>D256+D266+D271</f>
        <v>0</v>
      </c>
      <c r="E251" s="35">
        <f t="shared" si="55"/>
        <v>0</v>
      </c>
      <c r="F251" s="34">
        <f>F256+F266+F271</f>
        <v>0</v>
      </c>
      <c r="G251" s="35">
        <f t="shared" si="56"/>
        <v>0</v>
      </c>
      <c r="H251" s="24" t="s">
        <v>47</v>
      </c>
    </row>
    <row r="252" spans="1:8" ht="21.95" hidden="1" customHeight="1" outlineLevel="1" x14ac:dyDescent="0.2">
      <c r="A252" s="128" t="s">
        <v>284</v>
      </c>
      <c r="B252" s="108" t="s">
        <v>503</v>
      </c>
      <c r="C252" s="91" t="s">
        <v>246</v>
      </c>
      <c r="D252" s="33">
        <f>D253+D254+D255+D256</f>
        <v>15280</v>
      </c>
      <c r="E252" s="28">
        <f>E253+E254+E255+E256</f>
        <v>100</v>
      </c>
      <c r="F252" s="33">
        <f>F253+F254+F255+F256</f>
        <v>3296.8</v>
      </c>
      <c r="G252" s="28">
        <f>G253+G254+G255+G256</f>
        <v>100</v>
      </c>
      <c r="H252" s="22">
        <f t="shared" si="46"/>
        <v>-78.424083769633512</v>
      </c>
    </row>
    <row r="253" spans="1:8" ht="31.5" hidden="1" customHeight="1" outlineLevel="1" x14ac:dyDescent="0.2">
      <c r="A253" s="128"/>
      <c r="B253" s="108"/>
      <c r="C253" s="91" t="s">
        <v>247</v>
      </c>
      <c r="D253" s="98">
        <v>15280</v>
      </c>
      <c r="E253" s="28">
        <f>D253/D252*100</f>
        <v>100</v>
      </c>
      <c r="F253" s="98">
        <v>3296.8</v>
      </c>
      <c r="G253" s="28">
        <f>F253/F252*100</f>
        <v>100</v>
      </c>
      <c r="H253" s="22">
        <f t="shared" si="46"/>
        <v>-78.424083769633512</v>
      </c>
    </row>
    <row r="254" spans="1:8" ht="21.95" hidden="1" customHeight="1" outlineLevel="1" x14ac:dyDescent="0.2">
      <c r="A254" s="128"/>
      <c r="B254" s="108"/>
      <c r="C254" s="91" t="s">
        <v>248</v>
      </c>
      <c r="D254" s="98">
        <v>0</v>
      </c>
      <c r="E254" s="28">
        <f>D254/$D$262*100</f>
        <v>0</v>
      </c>
      <c r="F254" s="98">
        <v>0</v>
      </c>
      <c r="G254" s="28">
        <f>F254/$D$262*100</f>
        <v>0</v>
      </c>
      <c r="H254" s="22" t="s">
        <v>47</v>
      </c>
    </row>
    <row r="255" spans="1:8" ht="21.95" hidden="1" customHeight="1" outlineLevel="1" x14ac:dyDescent="0.2">
      <c r="A255" s="128"/>
      <c r="B255" s="108"/>
      <c r="C255" s="91" t="s">
        <v>249</v>
      </c>
      <c r="D255" s="98">
        <v>0</v>
      </c>
      <c r="E255" s="28">
        <f>D255/D252*100</f>
        <v>0</v>
      </c>
      <c r="F255" s="98">
        <v>0</v>
      </c>
      <c r="G255" s="28">
        <f>F255/F252*100</f>
        <v>0</v>
      </c>
      <c r="H255" s="22" t="s">
        <v>47</v>
      </c>
    </row>
    <row r="256" spans="1:8" ht="21.95" hidden="1" customHeight="1" outlineLevel="1" x14ac:dyDescent="0.2">
      <c r="A256" s="128"/>
      <c r="B256" s="108"/>
      <c r="C256" s="91" t="s">
        <v>250</v>
      </c>
      <c r="D256" s="98">
        <v>0</v>
      </c>
      <c r="E256" s="28">
        <f>D256/$D$262*100</f>
        <v>0</v>
      </c>
      <c r="F256" s="98">
        <v>0</v>
      </c>
      <c r="G256" s="28">
        <f>F256/$D$262*100</f>
        <v>0</v>
      </c>
      <c r="H256" s="22" t="s">
        <v>47</v>
      </c>
    </row>
    <row r="257" spans="1:8" ht="21.95" hidden="1" customHeight="1" outlineLevel="1" x14ac:dyDescent="0.2">
      <c r="A257" s="128" t="s">
        <v>285</v>
      </c>
      <c r="B257" s="108" t="s">
        <v>635</v>
      </c>
      <c r="C257" s="91" t="s">
        <v>246</v>
      </c>
      <c r="D257" s="33">
        <f>D258+D259+D260+D261</f>
        <v>20</v>
      </c>
      <c r="E257" s="28">
        <f>E258+E259+E260+E261</f>
        <v>100</v>
      </c>
      <c r="F257" s="33">
        <v>0</v>
      </c>
      <c r="G257" s="28">
        <v>0</v>
      </c>
      <c r="H257" s="22">
        <f t="shared" ref="H257:H258" si="57">F257/D257*100-100</f>
        <v>-100</v>
      </c>
    </row>
    <row r="258" spans="1:8" ht="31.5" hidden="1" customHeight="1" outlineLevel="1" x14ac:dyDescent="0.2">
      <c r="A258" s="128"/>
      <c r="B258" s="108"/>
      <c r="C258" s="91" t="s">
        <v>247</v>
      </c>
      <c r="D258" s="98">
        <v>20</v>
      </c>
      <c r="E258" s="28">
        <f>D258/D257*100</f>
        <v>100</v>
      </c>
      <c r="F258" s="98">
        <v>0</v>
      </c>
      <c r="G258" s="28">
        <v>0</v>
      </c>
      <c r="H258" s="22">
        <f t="shared" si="57"/>
        <v>-100</v>
      </c>
    </row>
    <row r="259" spans="1:8" ht="21.95" hidden="1" customHeight="1" outlineLevel="1" x14ac:dyDescent="0.2">
      <c r="A259" s="128"/>
      <c r="B259" s="108"/>
      <c r="C259" s="91" t="s">
        <v>248</v>
      </c>
      <c r="D259" s="98">
        <v>0</v>
      </c>
      <c r="E259" s="28">
        <f>D259/$D$262*100</f>
        <v>0</v>
      </c>
      <c r="F259" s="98">
        <v>0</v>
      </c>
      <c r="G259" s="28">
        <f>F259/$D$262*100</f>
        <v>0</v>
      </c>
      <c r="H259" s="22" t="s">
        <v>47</v>
      </c>
    </row>
    <row r="260" spans="1:8" ht="24" hidden="1" customHeight="1" outlineLevel="1" x14ac:dyDescent="0.2">
      <c r="A260" s="128"/>
      <c r="B260" s="108"/>
      <c r="C260" s="91" t="s">
        <v>249</v>
      </c>
      <c r="D260" s="98">
        <v>0</v>
      </c>
      <c r="E260" s="28">
        <f>D260/D257*100</f>
        <v>0</v>
      </c>
      <c r="F260" s="98">
        <v>0</v>
      </c>
      <c r="G260" s="28">
        <v>0</v>
      </c>
      <c r="H260" s="22" t="s">
        <v>47</v>
      </c>
    </row>
    <row r="261" spans="1:8" ht="28.5" hidden="1" customHeight="1" outlineLevel="1" x14ac:dyDescent="0.2">
      <c r="A261" s="128"/>
      <c r="B261" s="108"/>
      <c r="C261" s="91" t="s">
        <v>250</v>
      </c>
      <c r="D261" s="98">
        <v>0</v>
      </c>
      <c r="E261" s="28">
        <f>D261/$D$262*100</f>
        <v>0</v>
      </c>
      <c r="F261" s="98">
        <v>0</v>
      </c>
      <c r="G261" s="28">
        <f>F261/$D$262*100</f>
        <v>0</v>
      </c>
      <c r="H261" s="22" t="s">
        <v>47</v>
      </c>
    </row>
    <row r="262" spans="1:8" s="2" customFormat="1" ht="21.95" hidden="1" customHeight="1" outlineLevel="1" x14ac:dyDescent="0.2">
      <c r="A262" s="128" t="s">
        <v>286</v>
      </c>
      <c r="B262" s="108" t="s">
        <v>206</v>
      </c>
      <c r="C262" s="91" t="s">
        <v>246</v>
      </c>
      <c r="D262" s="33">
        <f>D263+D264+D265+D266</f>
        <v>850</v>
      </c>
      <c r="E262" s="28">
        <f>E263+E264+E265+E266</f>
        <v>100</v>
      </c>
      <c r="F262" s="33">
        <f>F263+F264+F265+F266</f>
        <v>449.3</v>
      </c>
      <c r="G262" s="28">
        <f>G263+G264+G265+G266</f>
        <v>100</v>
      </c>
      <c r="H262" s="22">
        <f t="shared" si="46"/>
        <v>-47.141176470588228</v>
      </c>
    </row>
    <row r="263" spans="1:8" s="2" customFormat="1" ht="33" hidden="1" customHeight="1" outlineLevel="1" x14ac:dyDescent="0.2">
      <c r="A263" s="128"/>
      <c r="B263" s="108"/>
      <c r="C263" s="91" t="s">
        <v>247</v>
      </c>
      <c r="D263" s="98">
        <v>850</v>
      </c>
      <c r="E263" s="28">
        <f>D263/$D$262*100</f>
        <v>100</v>
      </c>
      <c r="F263" s="98">
        <v>449.3</v>
      </c>
      <c r="G263" s="28">
        <f>F263/$F$262*100</f>
        <v>100</v>
      </c>
      <c r="H263" s="22">
        <f t="shared" si="46"/>
        <v>-47.141176470588228</v>
      </c>
    </row>
    <row r="264" spans="1:8" s="2" customFormat="1" ht="21.95" hidden="1" customHeight="1" outlineLevel="1" x14ac:dyDescent="0.2">
      <c r="A264" s="128"/>
      <c r="B264" s="108"/>
      <c r="C264" s="91" t="s">
        <v>248</v>
      </c>
      <c r="D264" s="98">
        <v>0</v>
      </c>
      <c r="E264" s="28">
        <f t="shared" ref="E264:E266" si="58">D264/$D$262*100</f>
        <v>0</v>
      </c>
      <c r="F264" s="98">
        <v>0</v>
      </c>
      <c r="G264" s="28">
        <f t="shared" ref="G264:G266" si="59">F264/$F$262*100</f>
        <v>0</v>
      </c>
      <c r="H264" s="22" t="s">
        <v>47</v>
      </c>
    </row>
    <row r="265" spans="1:8" s="2" customFormat="1" ht="21.95" hidden="1" customHeight="1" outlineLevel="1" x14ac:dyDescent="0.2">
      <c r="A265" s="128"/>
      <c r="B265" s="108"/>
      <c r="C265" s="91" t="s">
        <v>249</v>
      </c>
      <c r="D265" s="98">
        <v>0</v>
      </c>
      <c r="E265" s="28">
        <f t="shared" si="58"/>
        <v>0</v>
      </c>
      <c r="F265" s="98">
        <v>0</v>
      </c>
      <c r="G265" s="28">
        <f t="shared" si="59"/>
        <v>0</v>
      </c>
      <c r="H265" s="22" t="s">
        <v>47</v>
      </c>
    </row>
    <row r="266" spans="1:8" s="2" customFormat="1" ht="21.95" hidden="1" customHeight="1" outlineLevel="1" x14ac:dyDescent="0.2">
      <c r="A266" s="128"/>
      <c r="B266" s="108"/>
      <c r="C266" s="91" t="s">
        <v>250</v>
      </c>
      <c r="D266" s="98">
        <v>0</v>
      </c>
      <c r="E266" s="28">
        <f t="shared" si="58"/>
        <v>0</v>
      </c>
      <c r="F266" s="98">
        <v>0</v>
      </c>
      <c r="G266" s="28">
        <f t="shared" si="59"/>
        <v>0</v>
      </c>
      <c r="H266" s="22" t="s">
        <v>47</v>
      </c>
    </row>
    <row r="267" spans="1:8" ht="21.95" hidden="1" customHeight="1" outlineLevel="1" x14ac:dyDescent="0.2">
      <c r="A267" s="128" t="s">
        <v>286</v>
      </c>
      <c r="B267" s="108" t="s">
        <v>203</v>
      </c>
      <c r="C267" s="91" t="s">
        <v>246</v>
      </c>
      <c r="D267" s="33">
        <f>D268+D269+D270+D271</f>
        <v>458</v>
      </c>
      <c r="E267" s="28">
        <f>E268+E269+E270+E271</f>
        <v>100</v>
      </c>
      <c r="F267" s="33">
        <f>F268+F269+F270+F271</f>
        <v>0</v>
      </c>
      <c r="G267" s="28">
        <f>G268+G269+G270+G271</f>
        <v>0</v>
      </c>
      <c r="H267" s="22">
        <f t="shared" si="46"/>
        <v>-100</v>
      </c>
    </row>
    <row r="268" spans="1:8" ht="33" hidden="1" customHeight="1" outlineLevel="1" x14ac:dyDescent="0.2">
      <c r="A268" s="128"/>
      <c r="B268" s="108"/>
      <c r="C268" s="91" t="s">
        <v>247</v>
      </c>
      <c r="D268" s="98">
        <v>458</v>
      </c>
      <c r="E268" s="28">
        <f>D268/$D$267*100</f>
        <v>100</v>
      </c>
      <c r="F268" s="98">
        <v>0</v>
      </c>
      <c r="G268" s="28">
        <v>0</v>
      </c>
      <c r="H268" s="22">
        <f t="shared" si="46"/>
        <v>-100</v>
      </c>
    </row>
    <row r="269" spans="1:8" ht="21.95" hidden="1" customHeight="1" outlineLevel="1" x14ac:dyDescent="0.2">
      <c r="A269" s="128"/>
      <c r="B269" s="108"/>
      <c r="C269" s="91" t="s">
        <v>248</v>
      </c>
      <c r="D269" s="98">
        <v>0</v>
      </c>
      <c r="E269" s="28">
        <f t="shared" ref="E269:E271" si="60">D269/$D$267*100</f>
        <v>0</v>
      </c>
      <c r="F269" s="98">
        <v>0</v>
      </c>
      <c r="G269" s="28">
        <v>0</v>
      </c>
      <c r="H269" s="22" t="s">
        <v>47</v>
      </c>
    </row>
    <row r="270" spans="1:8" ht="21.95" hidden="1" customHeight="1" outlineLevel="1" x14ac:dyDescent="0.2">
      <c r="A270" s="128"/>
      <c r="B270" s="108"/>
      <c r="C270" s="91" t="s">
        <v>249</v>
      </c>
      <c r="D270" s="98">
        <v>0</v>
      </c>
      <c r="E270" s="28">
        <f t="shared" si="60"/>
        <v>0</v>
      </c>
      <c r="F270" s="98">
        <v>0</v>
      </c>
      <c r="G270" s="28">
        <v>0</v>
      </c>
      <c r="H270" s="22" t="s">
        <v>47</v>
      </c>
    </row>
    <row r="271" spans="1:8" ht="21.95" hidden="1" customHeight="1" outlineLevel="1" x14ac:dyDescent="0.2">
      <c r="A271" s="128"/>
      <c r="B271" s="108"/>
      <c r="C271" s="91" t="s">
        <v>250</v>
      </c>
      <c r="D271" s="98">
        <v>0</v>
      </c>
      <c r="E271" s="28">
        <f t="shared" si="60"/>
        <v>0</v>
      </c>
      <c r="F271" s="98">
        <v>0</v>
      </c>
      <c r="G271" s="28">
        <v>0</v>
      </c>
      <c r="H271" s="22" t="s">
        <v>47</v>
      </c>
    </row>
    <row r="272" spans="1:8" ht="21.95" hidden="1" customHeight="1" outlineLevel="1" x14ac:dyDescent="0.2">
      <c r="A272" s="127" t="s">
        <v>53</v>
      </c>
      <c r="B272" s="106" t="s">
        <v>333</v>
      </c>
      <c r="C272" s="89" t="s">
        <v>246</v>
      </c>
      <c r="D272" s="34">
        <f>D273+D274+D275+D276</f>
        <v>66830</v>
      </c>
      <c r="E272" s="35">
        <f>E273+E274+E275+E276</f>
        <v>100</v>
      </c>
      <c r="F272" s="34">
        <f>F273+F274+F275+F276</f>
        <v>8352.9</v>
      </c>
      <c r="G272" s="35">
        <f>G273+G274+G275+G276</f>
        <v>100.00000000000001</v>
      </c>
      <c r="H272" s="24">
        <f t="shared" si="46"/>
        <v>-87.501271883884485</v>
      </c>
    </row>
    <row r="273" spans="1:8" ht="35.25" hidden="1" customHeight="1" outlineLevel="1" x14ac:dyDescent="0.2">
      <c r="A273" s="127"/>
      <c r="B273" s="106"/>
      <c r="C273" s="89" t="s">
        <v>247</v>
      </c>
      <c r="D273" s="34">
        <f>D278+D283+D288+D293+D298</f>
        <v>50227</v>
      </c>
      <c r="E273" s="35">
        <f>D273/$D$272*100</f>
        <v>75.156366901092326</v>
      </c>
      <c r="F273" s="34">
        <f>F278+F283+F288+F293+F298</f>
        <v>7151.3</v>
      </c>
      <c r="G273" s="35">
        <f>F273/$F$272*100</f>
        <v>85.614576973266779</v>
      </c>
      <c r="H273" s="24">
        <f t="shared" si="46"/>
        <v>-85.762040336870612</v>
      </c>
    </row>
    <row r="274" spans="1:8" ht="21.95" hidden="1" customHeight="1" outlineLevel="1" x14ac:dyDescent="0.2">
      <c r="A274" s="127"/>
      <c r="B274" s="106"/>
      <c r="C274" s="89" t="s">
        <v>248</v>
      </c>
      <c r="D274" s="34">
        <f t="shared" ref="D274:D276" si="61">D279+D284+D289+D294+D299</f>
        <v>0</v>
      </c>
      <c r="E274" s="35">
        <f t="shared" ref="E274:E276" si="62">D274/$D$272*100</f>
        <v>0</v>
      </c>
      <c r="F274" s="34">
        <f>F279+F284+F289+F294+F299</f>
        <v>0</v>
      </c>
      <c r="G274" s="35">
        <f t="shared" ref="G274:G276" si="63">F274/$F$272*100</f>
        <v>0</v>
      </c>
      <c r="H274" s="24" t="s">
        <v>47</v>
      </c>
    </row>
    <row r="275" spans="1:8" ht="21.95" hidden="1" customHeight="1" outlineLevel="1" x14ac:dyDescent="0.2">
      <c r="A275" s="127"/>
      <c r="B275" s="106"/>
      <c r="C275" s="89" t="s">
        <v>249</v>
      </c>
      <c r="D275" s="34">
        <f t="shared" si="61"/>
        <v>2584</v>
      </c>
      <c r="E275" s="35">
        <f t="shared" si="62"/>
        <v>3.866527008828371</v>
      </c>
      <c r="F275" s="34">
        <f>F280+F285+F290+F295+F300</f>
        <v>0</v>
      </c>
      <c r="G275" s="35">
        <f t="shared" si="63"/>
        <v>0</v>
      </c>
      <c r="H275" s="24">
        <f t="shared" si="46"/>
        <v>-100</v>
      </c>
    </row>
    <row r="276" spans="1:8" ht="21.95" hidden="1" customHeight="1" outlineLevel="1" x14ac:dyDescent="0.2">
      <c r="A276" s="127"/>
      <c r="B276" s="106"/>
      <c r="C276" s="89" t="s">
        <v>250</v>
      </c>
      <c r="D276" s="34">
        <f t="shared" si="61"/>
        <v>14019</v>
      </c>
      <c r="E276" s="35">
        <f t="shared" si="62"/>
        <v>20.977106090079307</v>
      </c>
      <c r="F276" s="34">
        <f>F281+F286+F291+F296+F301</f>
        <v>1201.5999999999999</v>
      </c>
      <c r="G276" s="35">
        <f t="shared" si="63"/>
        <v>14.38542302673323</v>
      </c>
      <c r="H276" s="24">
        <f t="shared" si="46"/>
        <v>-91.428775233611532</v>
      </c>
    </row>
    <row r="277" spans="1:8" ht="21.95" hidden="1" customHeight="1" outlineLevel="1" x14ac:dyDescent="0.2">
      <c r="A277" s="128" t="s">
        <v>287</v>
      </c>
      <c r="B277" s="108" t="s">
        <v>504</v>
      </c>
      <c r="C277" s="91" t="s">
        <v>246</v>
      </c>
      <c r="D277" s="33">
        <f>D278+D279+D280+D281</f>
        <v>2584</v>
      </c>
      <c r="E277" s="28">
        <f>E278+E279+E280+E281</f>
        <v>100</v>
      </c>
      <c r="F277" s="33">
        <f>F278+F279+F280+F281</f>
        <v>0</v>
      </c>
      <c r="G277" s="28">
        <f>G278+G279+G280+G281</f>
        <v>0</v>
      </c>
      <c r="H277" s="22">
        <f t="shared" si="46"/>
        <v>-100</v>
      </c>
    </row>
    <row r="278" spans="1:8" ht="36.75" hidden="1" customHeight="1" outlineLevel="1" x14ac:dyDescent="0.2">
      <c r="A278" s="128"/>
      <c r="B278" s="108"/>
      <c r="C278" s="91" t="s">
        <v>247</v>
      </c>
      <c r="D278" s="98">
        <v>0</v>
      </c>
      <c r="E278" s="28">
        <f>D278/$D$277*100</f>
        <v>0</v>
      </c>
      <c r="F278" s="98">
        <v>0</v>
      </c>
      <c r="G278" s="28">
        <v>0</v>
      </c>
      <c r="H278" s="22" t="s">
        <v>47</v>
      </c>
    </row>
    <row r="279" spans="1:8" ht="21.95" hidden="1" customHeight="1" outlineLevel="1" x14ac:dyDescent="0.2">
      <c r="A279" s="128"/>
      <c r="B279" s="108"/>
      <c r="C279" s="91" t="s">
        <v>248</v>
      </c>
      <c r="D279" s="98">
        <v>0</v>
      </c>
      <c r="E279" s="28">
        <f>D279/$D$277*100</f>
        <v>0</v>
      </c>
      <c r="F279" s="98">
        <v>0</v>
      </c>
      <c r="G279" s="28">
        <v>0</v>
      </c>
      <c r="H279" s="22" t="s">
        <v>47</v>
      </c>
    </row>
    <row r="280" spans="1:8" ht="21.95" hidden="1" customHeight="1" outlineLevel="1" x14ac:dyDescent="0.2">
      <c r="A280" s="128"/>
      <c r="B280" s="108"/>
      <c r="C280" s="91" t="s">
        <v>249</v>
      </c>
      <c r="D280" s="98">
        <v>2584</v>
      </c>
      <c r="E280" s="28">
        <f t="shared" ref="E280:E281" si="64">D280/$D$277*100</f>
        <v>100</v>
      </c>
      <c r="F280" s="98">
        <v>0</v>
      </c>
      <c r="G280" s="28">
        <v>0</v>
      </c>
      <c r="H280" s="22">
        <f t="shared" si="46"/>
        <v>-100</v>
      </c>
    </row>
    <row r="281" spans="1:8" ht="21.95" hidden="1" customHeight="1" outlineLevel="1" x14ac:dyDescent="0.2">
      <c r="A281" s="128"/>
      <c r="B281" s="108"/>
      <c r="C281" s="91" t="s">
        <v>250</v>
      </c>
      <c r="D281" s="98">
        <v>0</v>
      </c>
      <c r="E281" s="28">
        <f t="shared" si="64"/>
        <v>0</v>
      </c>
      <c r="F281" s="98">
        <v>0</v>
      </c>
      <c r="G281" s="28">
        <v>0</v>
      </c>
      <c r="H281" s="22" t="s">
        <v>47</v>
      </c>
    </row>
    <row r="282" spans="1:8" ht="21.95" hidden="1" customHeight="1" outlineLevel="1" x14ac:dyDescent="0.2">
      <c r="A282" s="128" t="s">
        <v>288</v>
      </c>
      <c r="B282" s="108" t="s">
        <v>334</v>
      </c>
      <c r="C282" s="91" t="s">
        <v>246</v>
      </c>
      <c r="D282" s="33">
        <f>D283+D284+D285+D286</f>
        <v>12315</v>
      </c>
      <c r="E282" s="28">
        <f>E283+E284+E285+E286</f>
        <v>100</v>
      </c>
      <c r="F282" s="33">
        <f>F283+F284+F285+F286</f>
        <v>0</v>
      </c>
      <c r="G282" s="28">
        <f>G283+G284+G285+G286</f>
        <v>0</v>
      </c>
      <c r="H282" s="22">
        <f t="shared" si="46"/>
        <v>-100</v>
      </c>
    </row>
    <row r="283" spans="1:8" ht="30" hidden="1" customHeight="1" outlineLevel="1" x14ac:dyDescent="0.2">
      <c r="A283" s="128"/>
      <c r="B283" s="108"/>
      <c r="C283" s="91" t="s">
        <v>247</v>
      </c>
      <c r="D283" s="98">
        <v>9637</v>
      </c>
      <c r="E283" s="28">
        <f>D283/$D$282*100</f>
        <v>78.254161591555018</v>
      </c>
      <c r="F283" s="98">
        <v>0</v>
      </c>
      <c r="G283" s="28">
        <v>0</v>
      </c>
      <c r="H283" s="22">
        <f t="shared" si="46"/>
        <v>-100</v>
      </c>
    </row>
    <row r="284" spans="1:8" ht="21.95" hidden="1" customHeight="1" outlineLevel="1" x14ac:dyDescent="0.2">
      <c r="A284" s="128"/>
      <c r="B284" s="108"/>
      <c r="C284" s="91" t="s">
        <v>248</v>
      </c>
      <c r="D284" s="98">
        <v>0</v>
      </c>
      <c r="E284" s="28">
        <f t="shared" ref="E284:E286" si="65">D284/$D$282*100</f>
        <v>0</v>
      </c>
      <c r="F284" s="98">
        <v>0</v>
      </c>
      <c r="G284" s="28">
        <v>0</v>
      </c>
      <c r="H284" s="22" t="s">
        <v>47</v>
      </c>
    </row>
    <row r="285" spans="1:8" ht="21.95" hidden="1" customHeight="1" outlineLevel="1" x14ac:dyDescent="0.2">
      <c r="A285" s="128"/>
      <c r="B285" s="108"/>
      <c r="C285" s="91" t="s">
        <v>249</v>
      </c>
      <c r="D285" s="98">
        <v>0</v>
      </c>
      <c r="E285" s="28">
        <f t="shared" si="65"/>
        <v>0</v>
      </c>
      <c r="F285" s="98">
        <v>0</v>
      </c>
      <c r="G285" s="28">
        <v>0</v>
      </c>
      <c r="H285" s="22" t="s">
        <v>47</v>
      </c>
    </row>
    <row r="286" spans="1:8" ht="21.95" hidden="1" customHeight="1" outlineLevel="1" x14ac:dyDescent="0.2">
      <c r="A286" s="128"/>
      <c r="B286" s="108"/>
      <c r="C286" s="91" t="s">
        <v>250</v>
      </c>
      <c r="D286" s="98">
        <v>2678</v>
      </c>
      <c r="E286" s="28">
        <f t="shared" si="65"/>
        <v>21.745838408444985</v>
      </c>
      <c r="F286" s="98">
        <v>0</v>
      </c>
      <c r="G286" s="28">
        <v>0</v>
      </c>
      <c r="H286" s="22">
        <f t="shared" ref="H286:H345" si="66">F286/D286*100-100</f>
        <v>-100</v>
      </c>
    </row>
    <row r="287" spans="1:8" s="2" customFormat="1" ht="21.95" hidden="1" customHeight="1" outlineLevel="1" x14ac:dyDescent="0.2">
      <c r="A287" s="129" t="s">
        <v>289</v>
      </c>
      <c r="B287" s="132" t="s">
        <v>335</v>
      </c>
      <c r="C287" s="91" t="s">
        <v>246</v>
      </c>
      <c r="D287" s="33">
        <f>D288+D289+D290+D291</f>
        <v>17833</v>
      </c>
      <c r="E287" s="28">
        <f>E288+E289+E290+E291</f>
        <v>100</v>
      </c>
      <c r="F287" s="33">
        <f>F288+F289+F290+F291</f>
        <v>0</v>
      </c>
      <c r="G287" s="28">
        <f>G288+G289+G290+G291</f>
        <v>0</v>
      </c>
      <c r="H287" s="22">
        <f t="shared" si="66"/>
        <v>-100</v>
      </c>
    </row>
    <row r="288" spans="1:8" s="2" customFormat="1" ht="30.75" hidden="1" customHeight="1" outlineLevel="1" x14ac:dyDescent="0.2">
      <c r="A288" s="130"/>
      <c r="B288" s="133"/>
      <c r="C288" s="91" t="s">
        <v>247</v>
      </c>
      <c r="D288" s="98">
        <v>11383</v>
      </c>
      <c r="E288" s="28">
        <f>D288/$D$287*100</f>
        <v>63.831099646722365</v>
      </c>
      <c r="F288" s="98">
        <v>0</v>
      </c>
      <c r="G288" s="28">
        <v>0</v>
      </c>
      <c r="H288" s="22">
        <f t="shared" si="66"/>
        <v>-100</v>
      </c>
    </row>
    <row r="289" spans="1:8" s="2" customFormat="1" ht="21.95" hidden="1" customHeight="1" outlineLevel="1" x14ac:dyDescent="0.2">
      <c r="A289" s="130"/>
      <c r="B289" s="133"/>
      <c r="C289" s="91" t="s">
        <v>248</v>
      </c>
      <c r="D289" s="98">
        <v>0</v>
      </c>
      <c r="E289" s="28">
        <f t="shared" ref="E289:E291" si="67">D289/$D$287*100</f>
        <v>0</v>
      </c>
      <c r="F289" s="98">
        <v>0</v>
      </c>
      <c r="G289" s="28">
        <v>0</v>
      </c>
      <c r="H289" s="22" t="s">
        <v>47</v>
      </c>
    </row>
    <row r="290" spans="1:8" s="2" customFormat="1" ht="21.95" hidden="1" customHeight="1" outlineLevel="1" x14ac:dyDescent="0.2">
      <c r="A290" s="130"/>
      <c r="B290" s="133"/>
      <c r="C290" s="91" t="s">
        <v>249</v>
      </c>
      <c r="D290" s="98">
        <v>0</v>
      </c>
      <c r="E290" s="28">
        <f t="shared" si="67"/>
        <v>0</v>
      </c>
      <c r="F290" s="98">
        <v>0</v>
      </c>
      <c r="G290" s="28">
        <v>0</v>
      </c>
      <c r="H290" s="22" t="s">
        <v>47</v>
      </c>
    </row>
    <row r="291" spans="1:8" s="2" customFormat="1" ht="21.95" hidden="1" customHeight="1" outlineLevel="1" x14ac:dyDescent="0.2">
      <c r="A291" s="131"/>
      <c r="B291" s="134"/>
      <c r="C291" s="91" t="s">
        <v>250</v>
      </c>
      <c r="D291" s="98">
        <v>6450</v>
      </c>
      <c r="E291" s="28">
        <f t="shared" si="67"/>
        <v>36.168900353277635</v>
      </c>
      <c r="F291" s="98">
        <v>0</v>
      </c>
      <c r="G291" s="28">
        <v>0</v>
      </c>
      <c r="H291" s="22">
        <f t="shared" si="66"/>
        <v>-100</v>
      </c>
    </row>
    <row r="292" spans="1:8" ht="21.95" hidden="1" customHeight="1" outlineLevel="1" x14ac:dyDescent="0.2">
      <c r="A292" s="128" t="s">
        <v>290</v>
      </c>
      <c r="B292" s="108" t="s">
        <v>363</v>
      </c>
      <c r="C292" s="91" t="s">
        <v>246</v>
      </c>
      <c r="D292" s="33">
        <f>D293+D294+D295+D296</f>
        <v>33998</v>
      </c>
      <c r="E292" s="28">
        <f>E293+E294+E295+E296</f>
        <v>100</v>
      </c>
      <c r="F292" s="33">
        <f>F293+F294+F295+F296</f>
        <v>8352.9</v>
      </c>
      <c r="G292" s="28">
        <f>G293+G294+G295+G296</f>
        <v>100.00000000000001</v>
      </c>
      <c r="H292" s="22">
        <f t="shared" si="66"/>
        <v>-75.431201835402078</v>
      </c>
    </row>
    <row r="293" spans="1:8" ht="31.5" hidden="1" customHeight="1" outlineLevel="1" x14ac:dyDescent="0.2">
      <c r="A293" s="128"/>
      <c r="B293" s="108"/>
      <c r="C293" s="91" t="s">
        <v>247</v>
      </c>
      <c r="D293" s="98">
        <v>29107</v>
      </c>
      <c r="E293" s="28">
        <f>D293/$D$292*100</f>
        <v>85.613859638802282</v>
      </c>
      <c r="F293" s="98">
        <v>7151.3</v>
      </c>
      <c r="G293" s="28">
        <f>F293/$F$292*100</f>
        <v>85.614576973266779</v>
      </c>
      <c r="H293" s="22">
        <f t="shared" si="66"/>
        <v>-75.430995980348371</v>
      </c>
    </row>
    <row r="294" spans="1:8" ht="21.95" hidden="1" customHeight="1" outlineLevel="1" x14ac:dyDescent="0.2">
      <c r="A294" s="128"/>
      <c r="B294" s="108"/>
      <c r="C294" s="91" t="s">
        <v>248</v>
      </c>
      <c r="D294" s="98">
        <v>0</v>
      </c>
      <c r="E294" s="28">
        <f t="shared" ref="E294:E296" si="68">D294/$D$292*100</f>
        <v>0</v>
      </c>
      <c r="F294" s="98">
        <v>0</v>
      </c>
      <c r="G294" s="28">
        <f t="shared" ref="G294:G296" si="69">F294/$F$292*100</f>
        <v>0</v>
      </c>
      <c r="H294" s="22" t="s">
        <v>47</v>
      </c>
    </row>
    <row r="295" spans="1:8" ht="21.95" hidden="1" customHeight="1" outlineLevel="1" x14ac:dyDescent="0.2">
      <c r="A295" s="128"/>
      <c r="B295" s="108"/>
      <c r="C295" s="91" t="s">
        <v>249</v>
      </c>
      <c r="D295" s="98">
        <v>0</v>
      </c>
      <c r="E295" s="28">
        <f t="shared" si="68"/>
        <v>0</v>
      </c>
      <c r="F295" s="98">
        <v>0</v>
      </c>
      <c r="G295" s="28">
        <f t="shared" si="69"/>
        <v>0</v>
      </c>
      <c r="H295" s="22" t="s">
        <v>47</v>
      </c>
    </row>
    <row r="296" spans="1:8" ht="21.95" hidden="1" customHeight="1" outlineLevel="1" x14ac:dyDescent="0.2">
      <c r="A296" s="128"/>
      <c r="B296" s="108"/>
      <c r="C296" s="91" t="s">
        <v>250</v>
      </c>
      <c r="D296" s="98">
        <v>4891</v>
      </c>
      <c r="E296" s="28">
        <f t="shared" si="68"/>
        <v>14.386140361197716</v>
      </c>
      <c r="F296" s="98">
        <v>1201.5999999999999</v>
      </c>
      <c r="G296" s="28">
        <f t="shared" si="69"/>
        <v>14.38542302673323</v>
      </c>
      <c r="H296" s="22">
        <f t="shared" si="66"/>
        <v>-75.43242690656308</v>
      </c>
    </row>
    <row r="297" spans="1:8" ht="21.95" hidden="1" customHeight="1" outlineLevel="1" x14ac:dyDescent="0.2">
      <c r="A297" s="128" t="s">
        <v>337</v>
      </c>
      <c r="B297" s="108" t="s">
        <v>338</v>
      </c>
      <c r="C297" s="91" t="s">
        <v>246</v>
      </c>
      <c r="D297" s="33">
        <f>D298+D299+D300+D301</f>
        <v>100</v>
      </c>
      <c r="E297" s="28">
        <f>E298+E299+E300+E301</f>
        <v>100</v>
      </c>
      <c r="F297" s="33">
        <f>F298+F299+F300+F301</f>
        <v>0</v>
      </c>
      <c r="G297" s="28">
        <f>G298+G299+G300+G301</f>
        <v>0</v>
      </c>
      <c r="H297" s="22">
        <f t="shared" si="66"/>
        <v>-100</v>
      </c>
    </row>
    <row r="298" spans="1:8" ht="33" hidden="1" customHeight="1" outlineLevel="1" x14ac:dyDescent="0.2">
      <c r="A298" s="128"/>
      <c r="B298" s="108"/>
      <c r="C298" s="91" t="s">
        <v>247</v>
      </c>
      <c r="D298" s="98">
        <v>100</v>
      </c>
      <c r="E298" s="28">
        <f>D298/$D$297*100</f>
        <v>100</v>
      </c>
      <c r="F298" s="98">
        <v>0</v>
      </c>
      <c r="G298" s="28">
        <v>0</v>
      </c>
      <c r="H298" s="22">
        <f t="shared" si="66"/>
        <v>-100</v>
      </c>
    </row>
    <row r="299" spans="1:8" ht="21.95" hidden="1" customHeight="1" outlineLevel="1" x14ac:dyDescent="0.2">
      <c r="A299" s="128"/>
      <c r="B299" s="108"/>
      <c r="C299" s="91" t="s">
        <v>248</v>
      </c>
      <c r="D299" s="98">
        <v>0</v>
      </c>
      <c r="E299" s="28">
        <f t="shared" ref="E299:E301" si="70">D299/$D$297*100</f>
        <v>0</v>
      </c>
      <c r="F299" s="98">
        <v>0</v>
      </c>
      <c r="G299" s="28">
        <v>0</v>
      </c>
      <c r="H299" s="22" t="s">
        <v>47</v>
      </c>
    </row>
    <row r="300" spans="1:8" ht="21.95" hidden="1" customHeight="1" outlineLevel="1" x14ac:dyDescent="0.2">
      <c r="A300" s="128"/>
      <c r="B300" s="108"/>
      <c r="C300" s="91" t="s">
        <v>249</v>
      </c>
      <c r="D300" s="98">
        <v>0</v>
      </c>
      <c r="E300" s="28">
        <f t="shared" si="70"/>
        <v>0</v>
      </c>
      <c r="F300" s="98">
        <v>0</v>
      </c>
      <c r="G300" s="28">
        <v>0</v>
      </c>
      <c r="H300" s="22" t="s">
        <v>47</v>
      </c>
    </row>
    <row r="301" spans="1:8" ht="31.5" hidden="1" customHeight="1" outlineLevel="1" x14ac:dyDescent="0.2">
      <c r="A301" s="128"/>
      <c r="B301" s="108"/>
      <c r="C301" s="91" t="s">
        <v>250</v>
      </c>
      <c r="D301" s="98">
        <v>0</v>
      </c>
      <c r="E301" s="28">
        <f t="shared" si="70"/>
        <v>0</v>
      </c>
      <c r="F301" s="98">
        <v>0</v>
      </c>
      <c r="G301" s="28">
        <v>0</v>
      </c>
      <c r="H301" s="22" t="s">
        <v>47</v>
      </c>
    </row>
    <row r="302" spans="1:8" ht="21.95" hidden="1" customHeight="1" outlineLevel="1" x14ac:dyDescent="0.2">
      <c r="A302" s="127" t="s">
        <v>54</v>
      </c>
      <c r="B302" s="106" t="s">
        <v>453</v>
      </c>
      <c r="C302" s="89" t="s">
        <v>246</v>
      </c>
      <c r="D302" s="34">
        <f>D303+D304+D305+D306</f>
        <v>369</v>
      </c>
      <c r="E302" s="35">
        <f>E303+E304+E305+E306</f>
        <v>100</v>
      </c>
      <c r="F302" s="34">
        <f>F303+F304+F305+F306</f>
        <v>6.3</v>
      </c>
      <c r="G302" s="35">
        <f>G303+G304+G305+G306</f>
        <v>100</v>
      </c>
      <c r="H302" s="24">
        <f t="shared" si="66"/>
        <v>-98.292682926829272</v>
      </c>
    </row>
    <row r="303" spans="1:8" ht="30.75" hidden="1" customHeight="1" outlineLevel="1" x14ac:dyDescent="0.2">
      <c r="A303" s="127"/>
      <c r="B303" s="106"/>
      <c r="C303" s="89" t="s">
        <v>247</v>
      </c>
      <c r="D303" s="34">
        <f>D313+D308</f>
        <v>369</v>
      </c>
      <c r="E303" s="35">
        <f>D303/$D$302*100</f>
        <v>100</v>
      </c>
      <c r="F303" s="34">
        <f>F313+F308</f>
        <v>6.3</v>
      </c>
      <c r="G303" s="35">
        <f>F303/$F$302*100</f>
        <v>100</v>
      </c>
      <c r="H303" s="24">
        <f t="shared" si="66"/>
        <v>-98.292682926829272</v>
      </c>
    </row>
    <row r="304" spans="1:8" ht="21.95" hidden="1" customHeight="1" outlineLevel="1" x14ac:dyDescent="0.2">
      <c r="A304" s="127"/>
      <c r="B304" s="106"/>
      <c r="C304" s="89" t="s">
        <v>248</v>
      </c>
      <c r="D304" s="34">
        <f t="shared" ref="D304:D306" si="71">D314+D309</f>
        <v>0</v>
      </c>
      <c r="E304" s="35">
        <f t="shared" ref="E304:E306" si="72">D304/$D$302*100</f>
        <v>0</v>
      </c>
      <c r="F304" s="34">
        <f t="shared" ref="F304:F306" si="73">F314+F309</f>
        <v>0</v>
      </c>
      <c r="G304" s="35">
        <f t="shared" ref="G304:G306" si="74">F304/$F$302*100</f>
        <v>0</v>
      </c>
      <c r="H304" s="24" t="s">
        <v>47</v>
      </c>
    </row>
    <row r="305" spans="1:8" ht="21.95" hidden="1" customHeight="1" outlineLevel="1" x14ac:dyDescent="0.2">
      <c r="A305" s="127"/>
      <c r="B305" s="106"/>
      <c r="C305" s="89" t="s">
        <v>249</v>
      </c>
      <c r="D305" s="34">
        <f t="shared" si="71"/>
        <v>0</v>
      </c>
      <c r="E305" s="35">
        <f t="shared" si="72"/>
        <v>0</v>
      </c>
      <c r="F305" s="34">
        <f t="shared" si="73"/>
        <v>0</v>
      </c>
      <c r="G305" s="35">
        <f t="shared" si="74"/>
        <v>0</v>
      </c>
      <c r="H305" s="24" t="s">
        <v>47</v>
      </c>
    </row>
    <row r="306" spans="1:8" ht="21.95" hidden="1" customHeight="1" outlineLevel="1" x14ac:dyDescent="0.2">
      <c r="A306" s="127"/>
      <c r="B306" s="106"/>
      <c r="C306" s="89" t="s">
        <v>250</v>
      </c>
      <c r="D306" s="34">
        <f t="shared" si="71"/>
        <v>0</v>
      </c>
      <c r="E306" s="35">
        <f t="shared" si="72"/>
        <v>0</v>
      </c>
      <c r="F306" s="34">
        <f t="shared" si="73"/>
        <v>0</v>
      </c>
      <c r="G306" s="35">
        <f t="shared" si="74"/>
        <v>0</v>
      </c>
      <c r="H306" s="24" t="s">
        <v>47</v>
      </c>
    </row>
    <row r="307" spans="1:8" ht="21.95" hidden="1" customHeight="1" outlineLevel="1" x14ac:dyDescent="0.2">
      <c r="A307" s="128" t="s">
        <v>291</v>
      </c>
      <c r="B307" s="108" t="s">
        <v>505</v>
      </c>
      <c r="C307" s="91" t="s">
        <v>246</v>
      </c>
      <c r="D307" s="33">
        <f>D308+D309+D310+D311</f>
        <v>340</v>
      </c>
      <c r="E307" s="28">
        <f>E308+E309+E310+E311</f>
        <v>100</v>
      </c>
      <c r="F307" s="33">
        <f>F308+F309+F310+F311</f>
        <v>6.3</v>
      </c>
      <c r="G307" s="28">
        <f>G308+G309+G310+G311</f>
        <v>100</v>
      </c>
      <c r="H307" s="22">
        <f t="shared" ref="H307:H308" si="75">F307/D307*100-100</f>
        <v>-98.147058823529406</v>
      </c>
    </row>
    <row r="308" spans="1:8" ht="33.75" hidden="1" customHeight="1" outlineLevel="1" x14ac:dyDescent="0.2">
      <c r="A308" s="128"/>
      <c r="B308" s="108"/>
      <c r="C308" s="91" t="s">
        <v>247</v>
      </c>
      <c r="D308" s="98">
        <v>340</v>
      </c>
      <c r="E308" s="28">
        <f>D308/$D$307*100</f>
        <v>100</v>
      </c>
      <c r="F308" s="98">
        <v>6.3</v>
      </c>
      <c r="G308" s="28">
        <f>F308/$F$307*100</f>
        <v>100</v>
      </c>
      <c r="H308" s="22">
        <f t="shared" si="75"/>
        <v>-98.147058823529406</v>
      </c>
    </row>
    <row r="309" spans="1:8" ht="21.95" hidden="1" customHeight="1" outlineLevel="1" x14ac:dyDescent="0.2">
      <c r="A309" s="128"/>
      <c r="B309" s="108"/>
      <c r="C309" s="91" t="s">
        <v>248</v>
      </c>
      <c r="D309" s="98">
        <v>0</v>
      </c>
      <c r="E309" s="28">
        <f t="shared" ref="E309:E311" si="76">D309/$D$307*100</f>
        <v>0</v>
      </c>
      <c r="F309" s="98">
        <v>0</v>
      </c>
      <c r="G309" s="28">
        <f>F309/$F$307*100</f>
        <v>0</v>
      </c>
      <c r="H309" s="22" t="s">
        <v>47</v>
      </c>
    </row>
    <row r="310" spans="1:8" ht="21.95" hidden="1" customHeight="1" outlineLevel="1" x14ac:dyDescent="0.2">
      <c r="A310" s="128"/>
      <c r="B310" s="108"/>
      <c r="C310" s="91" t="s">
        <v>249</v>
      </c>
      <c r="D310" s="98">
        <v>0</v>
      </c>
      <c r="E310" s="28">
        <f t="shared" si="76"/>
        <v>0</v>
      </c>
      <c r="F310" s="98">
        <v>0</v>
      </c>
      <c r="G310" s="28">
        <f t="shared" ref="G310:G311" si="77">F310/$F$307*100</f>
        <v>0</v>
      </c>
      <c r="H310" s="22" t="s">
        <v>47</v>
      </c>
    </row>
    <row r="311" spans="1:8" ht="21.95" hidden="1" customHeight="1" outlineLevel="1" x14ac:dyDescent="0.2">
      <c r="A311" s="128"/>
      <c r="B311" s="108"/>
      <c r="C311" s="91" t="s">
        <v>250</v>
      </c>
      <c r="D311" s="98">
        <v>0</v>
      </c>
      <c r="E311" s="28">
        <f t="shared" si="76"/>
        <v>0</v>
      </c>
      <c r="F311" s="98">
        <v>0</v>
      </c>
      <c r="G311" s="28">
        <f t="shared" si="77"/>
        <v>0</v>
      </c>
      <c r="H311" s="22" t="s">
        <v>47</v>
      </c>
    </row>
    <row r="312" spans="1:8" ht="21.95" hidden="1" customHeight="1" outlineLevel="1" x14ac:dyDescent="0.2">
      <c r="A312" s="128" t="s">
        <v>339</v>
      </c>
      <c r="B312" s="108" t="s">
        <v>506</v>
      </c>
      <c r="C312" s="91" t="s">
        <v>246</v>
      </c>
      <c r="D312" s="33">
        <f>D313+D314+D315+D316</f>
        <v>29</v>
      </c>
      <c r="E312" s="28">
        <f>E313+E314+E315+E316</f>
        <v>100</v>
      </c>
      <c r="F312" s="33">
        <f>F313+F314+F315+F316</f>
        <v>0</v>
      </c>
      <c r="G312" s="28">
        <f>G313+G314+G315+G316</f>
        <v>0</v>
      </c>
      <c r="H312" s="22">
        <f t="shared" si="66"/>
        <v>-100</v>
      </c>
    </row>
    <row r="313" spans="1:8" ht="30.75" hidden="1" customHeight="1" outlineLevel="1" x14ac:dyDescent="0.2">
      <c r="A313" s="128"/>
      <c r="B313" s="108"/>
      <c r="C313" s="91" t="s">
        <v>247</v>
      </c>
      <c r="D313" s="98">
        <v>29</v>
      </c>
      <c r="E313" s="28">
        <f>D313/$D$312*100</f>
        <v>100</v>
      </c>
      <c r="F313" s="98">
        <v>0</v>
      </c>
      <c r="G313" s="28">
        <v>0</v>
      </c>
      <c r="H313" s="22">
        <f t="shared" si="66"/>
        <v>-100</v>
      </c>
    </row>
    <row r="314" spans="1:8" ht="21.95" hidden="1" customHeight="1" outlineLevel="1" x14ac:dyDescent="0.2">
      <c r="A314" s="128"/>
      <c r="B314" s="108"/>
      <c r="C314" s="91" t="s">
        <v>248</v>
      </c>
      <c r="D314" s="98">
        <v>0</v>
      </c>
      <c r="E314" s="28">
        <f t="shared" ref="E314:E316" si="78">D314/$D$312*100</f>
        <v>0</v>
      </c>
      <c r="F314" s="98">
        <v>0</v>
      </c>
      <c r="G314" s="28">
        <v>0</v>
      </c>
      <c r="H314" s="22" t="s">
        <v>47</v>
      </c>
    </row>
    <row r="315" spans="1:8" ht="21.95" hidden="1" customHeight="1" outlineLevel="1" x14ac:dyDescent="0.2">
      <c r="A315" s="128"/>
      <c r="B315" s="108"/>
      <c r="C315" s="91" t="s">
        <v>249</v>
      </c>
      <c r="D315" s="98">
        <v>0</v>
      </c>
      <c r="E315" s="28">
        <f t="shared" si="78"/>
        <v>0</v>
      </c>
      <c r="F315" s="98">
        <v>0</v>
      </c>
      <c r="G315" s="28">
        <v>0</v>
      </c>
      <c r="H315" s="22" t="s">
        <v>47</v>
      </c>
    </row>
    <row r="316" spans="1:8" ht="21.95" hidden="1" customHeight="1" outlineLevel="1" x14ac:dyDescent="0.2">
      <c r="A316" s="128"/>
      <c r="B316" s="108"/>
      <c r="C316" s="91" t="s">
        <v>250</v>
      </c>
      <c r="D316" s="98">
        <v>0</v>
      </c>
      <c r="E316" s="28">
        <f t="shared" si="78"/>
        <v>0</v>
      </c>
      <c r="F316" s="98">
        <v>0</v>
      </c>
      <c r="G316" s="28">
        <v>0</v>
      </c>
      <c r="H316" s="22" t="s">
        <v>47</v>
      </c>
    </row>
    <row r="317" spans="1:8" ht="21.95" hidden="1" customHeight="1" outlineLevel="1" x14ac:dyDescent="0.2">
      <c r="A317" s="127" t="s">
        <v>55</v>
      </c>
      <c r="B317" s="106" t="s">
        <v>56</v>
      </c>
      <c r="C317" s="89" t="s">
        <v>246</v>
      </c>
      <c r="D317" s="34">
        <f>D318+D319+D320+D321</f>
        <v>96677.6</v>
      </c>
      <c r="E317" s="35">
        <f>E318+E319+E320+E321</f>
        <v>100</v>
      </c>
      <c r="F317" s="34">
        <f>F318+F319+F320+F321</f>
        <v>19725.699999999997</v>
      </c>
      <c r="G317" s="35">
        <f>G318+G319+G320+G321</f>
        <v>100.00000000000001</v>
      </c>
      <c r="H317" s="24">
        <f t="shared" si="66"/>
        <v>-79.596411164530366</v>
      </c>
    </row>
    <row r="318" spans="1:8" ht="39" hidden="1" customHeight="1" outlineLevel="1" x14ac:dyDescent="0.2">
      <c r="A318" s="127"/>
      <c r="B318" s="106"/>
      <c r="C318" s="89" t="s">
        <v>247</v>
      </c>
      <c r="D318" s="34">
        <f>D323+D328+D333+D338+D343</f>
        <v>83780</v>
      </c>
      <c r="E318" s="35">
        <f>D318/$D$317*100</f>
        <v>86.659164066960699</v>
      </c>
      <c r="F318" s="34">
        <f>F328+F333+F338+F343+F323</f>
        <v>14348.099999999999</v>
      </c>
      <c r="G318" s="35">
        <f>F318/$F$317*100</f>
        <v>72.738103083794243</v>
      </c>
      <c r="H318" s="24">
        <f t="shared" si="66"/>
        <v>-82.874074958223929</v>
      </c>
    </row>
    <row r="319" spans="1:8" ht="21.95" hidden="1" customHeight="1" outlineLevel="1" x14ac:dyDescent="0.2">
      <c r="A319" s="127"/>
      <c r="B319" s="106"/>
      <c r="C319" s="89" t="s">
        <v>248</v>
      </c>
      <c r="D319" s="34">
        <f>D324+D329+D334+D339+D344</f>
        <v>0</v>
      </c>
      <c r="E319" s="35">
        <f t="shared" ref="E319:E321" si="79">D319/$D$317*100</f>
        <v>0</v>
      </c>
      <c r="F319" s="34">
        <f>F324+F329+F334+F339+F344</f>
        <v>0</v>
      </c>
      <c r="G319" s="35">
        <f t="shared" ref="G319:G321" si="80">F319/$F$317*100</f>
        <v>0</v>
      </c>
      <c r="H319" s="24" t="s">
        <v>47</v>
      </c>
    </row>
    <row r="320" spans="1:8" ht="21.95" hidden="1" customHeight="1" outlineLevel="1" x14ac:dyDescent="0.2">
      <c r="A320" s="127"/>
      <c r="B320" s="106"/>
      <c r="C320" s="89" t="s">
        <v>249</v>
      </c>
      <c r="D320" s="34">
        <f>D325+D330+D335+D340+D345</f>
        <v>12897.6</v>
      </c>
      <c r="E320" s="35">
        <f t="shared" si="79"/>
        <v>13.340835933039298</v>
      </c>
      <c r="F320" s="34">
        <f>F325+F330+F335+F340+F345</f>
        <v>5377.6</v>
      </c>
      <c r="G320" s="35">
        <f t="shared" si="80"/>
        <v>27.261896916205767</v>
      </c>
      <c r="H320" s="24">
        <f t="shared" si="66"/>
        <v>-58.305421163627344</v>
      </c>
    </row>
    <row r="321" spans="1:8" ht="21.95" hidden="1" customHeight="1" outlineLevel="1" x14ac:dyDescent="0.2">
      <c r="A321" s="127"/>
      <c r="B321" s="106"/>
      <c r="C321" s="89" t="s">
        <v>250</v>
      </c>
      <c r="D321" s="34">
        <f>D326+D331+D336+D341+D346</f>
        <v>0</v>
      </c>
      <c r="E321" s="35">
        <f t="shared" si="79"/>
        <v>0</v>
      </c>
      <c r="F321" s="34">
        <f>F326+F331+F336+F341+F346</f>
        <v>0</v>
      </c>
      <c r="G321" s="35">
        <f t="shared" si="80"/>
        <v>0</v>
      </c>
      <c r="H321" s="24" t="s">
        <v>47</v>
      </c>
    </row>
    <row r="322" spans="1:8" ht="21.95" hidden="1" customHeight="1" outlineLevel="1" x14ac:dyDescent="0.2">
      <c r="A322" s="128" t="s">
        <v>292</v>
      </c>
      <c r="B322" s="108" t="s">
        <v>211</v>
      </c>
      <c r="C322" s="91" t="s">
        <v>246</v>
      </c>
      <c r="D322" s="33">
        <f>D323+D324+D325+D326</f>
        <v>14005</v>
      </c>
      <c r="E322" s="28">
        <f>E323+E324+E325+E326</f>
        <v>100</v>
      </c>
      <c r="F322" s="33">
        <f>F323+F324+F325+F326</f>
        <v>2308.8000000000002</v>
      </c>
      <c r="G322" s="28">
        <f>G323+G324+G325+G326</f>
        <v>100</v>
      </c>
      <c r="H322" s="22">
        <f t="shared" si="66"/>
        <v>-83.514459121742235</v>
      </c>
    </row>
    <row r="323" spans="1:8" ht="35.25" hidden="1" customHeight="1" outlineLevel="1" x14ac:dyDescent="0.2">
      <c r="A323" s="128"/>
      <c r="B323" s="108"/>
      <c r="C323" s="91" t="s">
        <v>247</v>
      </c>
      <c r="D323" s="98">
        <v>14005</v>
      </c>
      <c r="E323" s="28">
        <f>D323/$D$322*100</f>
        <v>100</v>
      </c>
      <c r="F323" s="98">
        <v>2308.8000000000002</v>
      </c>
      <c r="G323" s="28">
        <f>F323/$F$322*100</f>
        <v>100</v>
      </c>
      <c r="H323" s="22">
        <f t="shared" si="66"/>
        <v>-83.514459121742235</v>
      </c>
    </row>
    <row r="324" spans="1:8" ht="21.95" hidden="1" customHeight="1" outlineLevel="1" x14ac:dyDescent="0.2">
      <c r="A324" s="128"/>
      <c r="B324" s="108"/>
      <c r="C324" s="91" t="s">
        <v>248</v>
      </c>
      <c r="D324" s="98">
        <v>0</v>
      </c>
      <c r="E324" s="28">
        <f t="shared" ref="E324:E326" si="81">D324/$D$322*100</f>
        <v>0</v>
      </c>
      <c r="F324" s="98">
        <v>0</v>
      </c>
      <c r="G324" s="28">
        <f t="shared" ref="G324:G326" si="82">F324/$F$322*100</f>
        <v>0</v>
      </c>
      <c r="H324" s="22" t="s">
        <v>47</v>
      </c>
    </row>
    <row r="325" spans="1:8" ht="21.95" hidden="1" customHeight="1" outlineLevel="1" x14ac:dyDescent="0.2">
      <c r="A325" s="128"/>
      <c r="B325" s="108"/>
      <c r="C325" s="91" t="s">
        <v>249</v>
      </c>
      <c r="D325" s="98">
        <v>0</v>
      </c>
      <c r="E325" s="28">
        <f t="shared" si="81"/>
        <v>0</v>
      </c>
      <c r="F325" s="98">
        <v>0</v>
      </c>
      <c r="G325" s="28">
        <f t="shared" si="82"/>
        <v>0</v>
      </c>
      <c r="H325" s="22" t="s">
        <v>47</v>
      </c>
    </row>
    <row r="326" spans="1:8" ht="21.95" hidden="1" customHeight="1" outlineLevel="1" x14ac:dyDescent="0.2">
      <c r="A326" s="128"/>
      <c r="B326" s="108"/>
      <c r="C326" s="91" t="s">
        <v>250</v>
      </c>
      <c r="D326" s="98">
        <v>0</v>
      </c>
      <c r="E326" s="28">
        <f t="shared" si="81"/>
        <v>0</v>
      </c>
      <c r="F326" s="98">
        <v>0</v>
      </c>
      <c r="G326" s="28">
        <f t="shared" si="82"/>
        <v>0</v>
      </c>
      <c r="H326" s="22" t="s">
        <v>47</v>
      </c>
    </row>
    <row r="327" spans="1:8" ht="21.95" hidden="1" customHeight="1" outlineLevel="1" x14ac:dyDescent="0.2">
      <c r="A327" s="128" t="s">
        <v>293</v>
      </c>
      <c r="B327" s="108" t="s">
        <v>441</v>
      </c>
      <c r="C327" s="91" t="s">
        <v>246</v>
      </c>
      <c r="D327" s="33">
        <f>D328+D329+D330+D331</f>
        <v>44837</v>
      </c>
      <c r="E327" s="28">
        <f>E328+E329+E330+E331</f>
        <v>100</v>
      </c>
      <c r="F327" s="33">
        <f>F328+F329+F330+F331</f>
        <v>8782.7999999999993</v>
      </c>
      <c r="G327" s="28">
        <f>G328+G329+G330+G331</f>
        <v>100</v>
      </c>
      <c r="H327" s="22">
        <f t="shared" si="66"/>
        <v>-80.411713540156569</v>
      </c>
    </row>
    <row r="328" spans="1:8" ht="34.5" hidden="1" customHeight="1" outlineLevel="1" x14ac:dyDescent="0.2">
      <c r="A328" s="128"/>
      <c r="B328" s="108"/>
      <c r="C328" s="91" t="s">
        <v>247</v>
      </c>
      <c r="D328" s="98">
        <v>44837</v>
      </c>
      <c r="E328" s="28">
        <f>D328/$D$327*100</f>
        <v>100</v>
      </c>
      <c r="F328" s="98">
        <v>8782.7999999999993</v>
      </c>
      <c r="G328" s="28">
        <f>F328/$F$327*100</f>
        <v>100</v>
      </c>
      <c r="H328" s="22">
        <f t="shared" si="66"/>
        <v>-80.411713540156569</v>
      </c>
    </row>
    <row r="329" spans="1:8" ht="21.95" hidden="1" customHeight="1" outlineLevel="1" x14ac:dyDescent="0.2">
      <c r="A329" s="128"/>
      <c r="B329" s="108"/>
      <c r="C329" s="91" t="s">
        <v>248</v>
      </c>
      <c r="D329" s="98">
        <v>0</v>
      </c>
      <c r="E329" s="28">
        <f t="shared" ref="E329:E331" si="83">D329/$D$327*100</f>
        <v>0</v>
      </c>
      <c r="F329" s="98">
        <v>0</v>
      </c>
      <c r="G329" s="28">
        <f t="shared" ref="G329:G331" si="84">F329/$F$327*100</f>
        <v>0</v>
      </c>
      <c r="H329" s="22" t="s">
        <v>47</v>
      </c>
    </row>
    <row r="330" spans="1:8" ht="21.95" hidden="1" customHeight="1" outlineLevel="1" x14ac:dyDescent="0.2">
      <c r="A330" s="128"/>
      <c r="B330" s="108"/>
      <c r="C330" s="91" t="s">
        <v>249</v>
      </c>
      <c r="D330" s="98">
        <v>0</v>
      </c>
      <c r="E330" s="28">
        <f t="shared" si="83"/>
        <v>0</v>
      </c>
      <c r="F330" s="98">
        <v>0</v>
      </c>
      <c r="G330" s="28">
        <f t="shared" si="84"/>
        <v>0</v>
      </c>
      <c r="H330" s="22" t="s">
        <v>47</v>
      </c>
    </row>
    <row r="331" spans="1:8" ht="21.95" hidden="1" customHeight="1" outlineLevel="1" x14ac:dyDescent="0.2">
      <c r="A331" s="128"/>
      <c r="B331" s="108"/>
      <c r="C331" s="91" t="s">
        <v>250</v>
      </c>
      <c r="D331" s="98">
        <v>0</v>
      </c>
      <c r="E331" s="28">
        <f t="shared" si="83"/>
        <v>0</v>
      </c>
      <c r="F331" s="98">
        <v>0</v>
      </c>
      <c r="G331" s="28">
        <f t="shared" si="84"/>
        <v>0</v>
      </c>
      <c r="H331" s="22" t="s">
        <v>47</v>
      </c>
    </row>
    <row r="332" spans="1:8" ht="21.95" hidden="1" customHeight="1" outlineLevel="1" x14ac:dyDescent="0.2">
      <c r="A332" s="128" t="s">
        <v>294</v>
      </c>
      <c r="B332" s="108" t="s">
        <v>364</v>
      </c>
      <c r="C332" s="91" t="s">
        <v>246</v>
      </c>
      <c r="D332" s="33">
        <f>D333+D334+D335+D336</f>
        <v>24868</v>
      </c>
      <c r="E332" s="28">
        <f>E333+E334+E335+E336</f>
        <v>100</v>
      </c>
      <c r="F332" s="33">
        <f>F333+F334+F335+F336</f>
        <v>3246.5</v>
      </c>
      <c r="G332" s="28">
        <f>G333+G334+G335+G336</f>
        <v>100</v>
      </c>
      <c r="H332" s="22">
        <f t="shared" si="66"/>
        <v>-86.945069969438634</v>
      </c>
    </row>
    <row r="333" spans="1:8" ht="32.25" hidden="1" customHeight="1" outlineLevel="1" x14ac:dyDescent="0.2">
      <c r="A333" s="128"/>
      <c r="B333" s="108"/>
      <c r="C333" s="91" t="s">
        <v>247</v>
      </c>
      <c r="D333" s="98">
        <v>24868</v>
      </c>
      <c r="E333" s="28">
        <f>D333/$D$332*100</f>
        <v>100</v>
      </c>
      <c r="F333" s="98">
        <v>3246.5</v>
      </c>
      <c r="G333" s="28">
        <f>F333/$F$332*100</f>
        <v>100</v>
      </c>
      <c r="H333" s="22">
        <f t="shared" si="66"/>
        <v>-86.945069969438634</v>
      </c>
    </row>
    <row r="334" spans="1:8" ht="21.95" hidden="1" customHeight="1" outlineLevel="1" x14ac:dyDescent="0.2">
      <c r="A334" s="128"/>
      <c r="B334" s="108"/>
      <c r="C334" s="91" t="s">
        <v>248</v>
      </c>
      <c r="D334" s="98">
        <v>0</v>
      </c>
      <c r="E334" s="28">
        <f>D334/$D$332*100</f>
        <v>0</v>
      </c>
      <c r="F334" s="98">
        <v>0</v>
      </c>
      <c r="G334" s="28">
        <f t="shared" ref="G334:G336" si="85">F334/$F$332*100</f>
        <v>0</v>
      </c>
      <c r="H334" s="22" t="s">
        <v>47</v>
      </c>
    </row>
    <row r="335" spans="1:8" ht="21.95" hidden="1" customHeight="1" outlineLevel="1" x14ac:dyDescent="0.2">
      <c r="A335" s="128"/>
      <c r="B335" s="108"/>
      <c r="C335" s="91" t="s">
        <v>249</v>
      </c>
      <c r="D335" s="98">
        <v>0</v>
      </c>
      <c r="E335" s="28">
        <f t="shared" ref="E335:E336" si="86">D335/$D$332*100</f>
        <v>0</v>
      </c>
      <c r="F335" s="98">
        <v>0</v>
      </c>
      <c r="G335" s="28">
        <f t="shared" si="85"/>
        <v>0</v>
      </c>
      <c r="H335" s="22" t="s">
        <v>47</v>
      </c>
    </row>
    <row r="336" spans="1:8" ht="21.95" hidden="1" customHeight="1" outlineLevel="1" x14ac:dyDescent="0.2">
      <c r="A336" s="128"/>
      <c r="B336" s="108"/>
      <c r="C336" s="91" t="s">
        <v>250</v>
      </c>
      <c r="D336" s="98">
        <v>0</v>
      </c>
      <c r="E336" s="28">
        <f t="shared" si="86"/>
        <v>0</v>
      </c>
      <c r="F336" s="98">
        <v>0</v>
      </c>
      <c r="G336" s="28">
        <f t="shared" si="85"/>
        <v>0</v>
      </c>
      <c r="H336" s="22" t="s">
        <v>47</v>
      </c>
    </row>
    <row r="337" spans="1:8" ht="21.95" hidden="1" customHeight="1" outlineLevel="1" x14ac:dyDescent="0.2">
      <c r="A337" s="128" t="s">
        <v>295</v>
      </c>
      <c r="B337" s="108" t="s">
        <v>336</v>
      </c>
      <c r="C337" s="91" t="s">
        <v>246</v>
      </c>
      <c r="D337" s="33">
        <f>D338+D339+D340+D341</f>
        <v>70</v>
      </c>
      <c r="E337" s="28">
        <f>E338+E339+E340+E341</f>
        <v>100</v>
      </c>
      <c r="F337" s="33">
        <f>F338+F339+F340+F341</f>
        <v>10</v>
      </c>
      <c r="G337" s="28">
        <f>G338+G339+G340+G341</f>
        <v>100</v>
      </c>
      <c r="H337" s="22">
        <f t="shared" si="66"/>
        <v>-85.714285714285722</v>
      </c>
    </row>
    <row r="338" spans="1:8" ht="32.25" hidden="1" customHeight="1" outlineLevel="1" x14ac:dyDescent="0.2">
      <c r="A338" s="128"/>
      <c r="B338" s="108"/>
      <c r="C338" s="91" t="s">
        <v>247</v>
      </c>
      <c r="D338" s="98">
        <v>70</v>
      </c>
      <c r="E338" s="28">
        <f>D338/$D$337*100</f>
        <v>100</v>
      </c>
      <c r="F338" s="98">
        <v>10</v>
      </c>
      <c r="G338" s="28">
        <f>F338/$F$337*100</f>
        <v>100</v>
      </c>
      <c r="H338" s="22">
        <f t="shared" si="66"/>
        <v>-85.714285714285722</v>
      </c>
    </row>
    <row r="339" spans="1:8" ht="21.95" hidden="1" customHeight="1" outlineLevel="1" x14ac:dyDescent="0.2">
      <c r="A339" s="128"/>
      <c r="B339" s="108"/>
      <c r="C339" s="91" t="s">
        <v>248</v>
      </c>
      <c r="D339" s="98">
        <v>0</v>
      </c>
      <c r="E339" s="28">
        <f t="shared" ref="E339:E341" si="87">D339/$D$337*100</f>
        <v>0</v>
      </c>
      <c r="F339" s="98">
        <v>0</v>
      </c>
      <c r="G339" s="28">
        <f t="shared" ref="G339:G341" si="88">F339/$F$337*100</f>
        <v>0</v>
      </c>
      <c r="H339" s="22" t="s">
        <v>47</v>
      </c>
    </row>
    <row r="340" spans="1:8" ht="21.95" hidden="1" customHeight="1" outlineLevel="1" x14ac:dyDescent="0.2">
      <c r="A340" s="128"/>
      <c r="B340" s="108"/>
      <c r="C340" s="91" t="s">
        <v>249</v>
      </c>
      <c r="D340" s="98">
        <v>0</v>
      </c>
      <c r="E340" s="28">
        <f t="shared" si="87"/>
        <v>0</v>
      </c>
      <c r="F340" s="98">
        <v>0</v>
      </c>
      <c r="G340" s="28">
        <f t="shared" si="88"/>
        <v>0</v>
      </c>
      <c r="H340" s="22" t="s">
        <v>47</v>
      </c>
    </row>
    <row r="341" spans="1:8" ht="21.95" hidden="1" customHeight="1" outlineLevel="1" x14ac:dyDescent="0.2">
      <c r="A341" s="128"/>
      <c r="B341" s="108"/>
      <c r="C341" s="91" t="s">
        <v>250</v>
      </c>
      <c r="D341" s="98">
        <v>0</v>
      </c>
      <c r="E341" s="28">
        <f t="shared" si="87"/>
        <v>0</v>
      </c>
      <c r="F341" s="98">
        <v>0</v>
      </c>
      <c r="G341" s="28">
        <f t="shared" si="88"/>
        <v>0</v>
      </c>
      <c r="H341" s="22" t="s">
        <v>47</v>
      </c>
    </row>
    <row r="342" spans="1:8" ht="21.95" hidden="1" customHeight="1" outlineLevel="1" x14ac:dyDescent="0.2">
      <c r="A342" s="128" t="s">
        <v>296</v>
      </c>
      <c r="B342" s="108" t="s">
        <v>442</v>
      </c>
      <c r="C342" s="91" t="s">
        <v>246</v>
      </c>
      <c r="D342" s="33">
        <f>D343+D344+D345+D346</f>
        <v>12897.6</v>
      </c>
      <c r="E342" s="28">
        <f>E343+E344+E345+E346</f>
        <v>100</v>
      </c>
      <c r="F342" s="33">
        <f>F343+F344+F345+F346</f>
        <v>5377.6</v>
      </c>
      <c r="G342" s="28">
        <f>G343+G344+G345+G346</f>
        <v>100</v>
      </c>
      <c r="H342" s="22">
        <f t="shared" si="66"/>
        <v>-58.305421163627344</v>
      </c>
    </row>
    <row r="343" spans="1:8" ht="33.75" hidden="1" customHeight="1" outlineLevel="1" x14ac:dyDescent="0.2">
      <c r="A343" s="128"/>
      <c r="B343" s="108"/>
      <c r="C343" s="91" t="s">
        <v>247</v>
      </c>
      <c r="D343" s="98">
        <v>0</v>
      </c>
      <c r="E343" s="28">
        <f>D343/$D$342*100</f>
        <v>0</v>
      </c>
      <c r="F343" s="98">
        <v>0</v>
      </c>
      <c r="G343" s="28">
        <f>F343/$F$342*100</f>
        <v>0</v>
      </c>
      <c r="H343" s="22" t="s">
        <v>47</v>
      </c>
    </row>
    <row r="344" spans="1:8" ht="21.95" hidden="1" customHeight="1" outlineLevel="1" x14ac:dyDescent="0.2">
      <c r="A344" s="128"/>
      <c r="B344" s="108"/>
      <c r="C344" s="91" t="s">
        <v>248</v>
      </c>
      <c r="D344" s="98">
        <v>0</v>
      </c>
      <c r="E344" s="28">
        <f t="shared" ref="E344:E346" si="89">D344/$D$342*100</f>
        <v>0</v>
      </c>
      <c r="F344" s="98">
        <v>0</v>
      </c>
      <c r="G344" s="28">
        <f t="shared" ref="G344:G346" si="90">F344/$F$342*100</f>
        <v>0</v>
      </c>
      <c r="H344" s="22" t="s">
        <v>47</v>
      </c>
    </row>
    <row r="345" spans="1:8" ht="21.95" hidden="1" customHeight="1" outlineLevel="1" x14ac:dyDescent="0.2">
      <c r="A345" s="128"/>
      <c r="B345" s="108"/>
      <c r="C345" s="91" t="s">
        <v>249</v>
      </c>
      <c r="D345" s="98">
        <v>12897.6</v>
      </c>
      <c r="E345" s="28">
        <f t="shared" si="89"/>
        <v>100</v>
      </c>
      <c r="F345" s="98">
        <v>5377.6</v>
      </c>
      <c r="G345" s="28">
        <f t="shared" si="90"/>
        <v>100</v>
      </c>
      <c r="H345" s="22">
        <f t="shared" si="66"/>
        <v>-58.305421163627344</v>
      </c>
    </row>
    <row r="346" spans="1:8" hidden="1" outlineLevel="1" x14ac:dyDescent="0.2">
      <c r="A346" s="128"/>
      <c r="B346" s="108"/>
      <c r="C346" s="91" t="s">
        <v>250</v>
      </c>
      <c r="D346" s="98">
        <v>0</v>
      </c>
      <c r="E346" s="28">
        <f t="shared" si="89"/>
        <v>0</v>
      </c>
      <c r="F346" s="98">
        <v>0</v>
      </c>
      <c r="G346" s="28">
        <f t="shared" si="90"/>
        <v>0</v>
      </c>
      <c r="H346" s="22" t="s">
        <v>47</v>
      </c>
    </row>
    <row r="347" spans="1:8" ht="21.95" customHeight="1" collapsed="1" x14ac:dyDescent="0.2">
      <c r="A347" s="110" t="s">
        <v>2</v>
      </c>
      <c r="B347" s="135" t="s">
        <v>507</v>
      </c>
      <c r="C347" s="89" t="s">
        <v>246</v>
      </c>
      <c r="D347" s="92">
        <f>SUM(D348:D351)</f>
        <v>35246.299999999996</v>
      </c>
      <c r="E347" s="47">
        <f>SUM(E348:E351)</f>
        <v>100.00000000000003</v>
      </c>
      <c r="F347" s="92">
        <f>SUM(F348:F351)</f>
        <v>20180.306499999999</v>
      </c>
      <c r="G347" s="47">
        <f>SUM(G348:G351)</f>
        <v>100</v>
      </c>
      <c r="H347" s="94">
        <f>F347/D347*100-100</f>
        <v>-42.744893790270176</v>
      </c>
    </row>
    <row r="348" spans="1:8" ht="31.5" customHeight="1" x14ac:dyDescent="0.2">
      <c r="A348" s="110"/>
      <c r="B348" s="135"/>
      <c r="C348" s="89" t="s">
        <v>247</v>
      </c>
      <c r="D348" s="48">
        <f>D353+D408+D428+D438</f>
        <v>17759</v>
      </c>
      <c r="E348" s="47">
        <f>(D348/D347)*100</f>
        <v>50.385430527459633</v>
      </c>
      <c r="F348" s="48">
        <f>F353+F408+F428+F438</f>
        <v>5285.9865</v>
      </c>
      <c r="G348" s="47">
        <f>(F348/F347)*100</f>
        <v>26.193786997239116</v>
      </c>
      <c r="H348" s="94">
        <f>F348/D348*100-100</f>
        <v>-70.234886536404076</v>
      </c>
    </row>
    <row r="349" spans="1:8" ht="21.95" customHeight="1" x14ac:dyDescent="0.2">
      <c r="A349" s="110"/>
      <c r="B349" s="135"/>
      <c r="C349" s="89" t="s">
        <v>248</v>
      </c>
      <c r="D349" s="48">
        <f>D354+D409+D429+D439</f>
        <v>5202.6000000000004</v>
      </c>
      <c r="E349" s="47">
        <f>(D349/D347)*100</f>
        <v>14.760698286061235</v>
      </c>
      <c r="F349" s="48">
        <f>F354+F409+F429+F439</f>
        <v>3123.58</v>
      </c>
      <c r="G349" s="47">
        <f>(F349/F347)*100</f>
        <v>15.478357575986273</v>
      </c>
      <c r="H349" s="94">
        <f>F349/D349*100-100</f>
        <v>-39.961173259524088</v>
      </c>
    </row>
    <row r="350" spans="1:8" ht="21.95" customHeight="1" x14ac:dyDescent="0.2">
      <c r="A350" s="110"/>
      <c r="B350" s="135"/>
      <c r="C350" s="89" t="s">
        <v>249</v>
      </c>
      <c r="D350" s="48">
        <f>D355+D410+D430+D440</f>
        <v>12284.699999999999</v>
      </c>
      <c r="E350" s="47">
        <f>(D350/D347)*100</f>
        <v>34.853871186479154</v>
      </c>
      <c r="F350" s="48">
        <f>F355+F410+F430+F440</f>
        <v>11770.74</v>
      </c>
      <c r="G350" s="47">
        <f>(F350/F347)*100</f>
        <v>58.327855426774612</v>
      </c>
      <c r="H350" s="94">
        <f>F350/D350*100-100</f>
        <v>-4.1837407506898785</v>
      </c>
    </row>
    <row r="351" spans="1:8" ht="21.95" customHeight="1" x14ac:dyDescent="0.2">
      <c r="A351" s="110"/>
      <c r="B351" s="135"/>
      <c r="C351" s="89" t="s">
        <v>250</v>
      </c>
      <c r="D351" s="48">
        <f>D356+D411+D431+D441</f>
        <v>0</v>
      </c>
      <c r="E351" s="47">
        <f>(D351/D347)*100</f>
        <v>0</v>
      </c>
      <c r="F351" s="48">
        <f>F356+F411+F431+F441</f>
        <v>0</v>
      </c>
      <c r="G351" s="47">
        <f>(F351/F347)*100</f>
        <v>0</v>
      </c>
      <c r="H351" s="94" t="s">
        <v>47</v>
      </c>
    </row>
    <row r="352" spans="1:8" ht="21.95" hidden="1" customHeight="1" outlineLevel="1" x14ac:dyDescent="0.2">
      <c r="A352" s="110" t="s">
        <v>61</v>
      </c>
      <c r="B352" s="135" t="s">
        <v>508</v>
      </c>
      <c r="C352" s="89" t="s">
        <v>246</v>
      </c>
      <c r="D352" s="92">
        <f>SUM(D353:D356)</f>
        <v>9217</v>
      </c>
      <c r="E352" s="93">
        <f>SUM(E353:E356)</f>
        <v>100</v>
      </c>
      <c r="F352" s="92">
        <f>SUM(F353:F356)</f>
        <v>2122.9865</v>
      </c>
      <c r="G352" s="93">
        <f>SUM(G353:G356)</f>
        <v>100</v>
      </c>
      <c r="H352" s="94">
        <f>F352/D352*100-100</f>
        <v>-76.96662146034501</v>
      </c>
    </row>
    <row r="353" spans="1:9" ht="36.75" hidden="1" customHeight="1" outlineLevel="1" x14ac:dyDescent="0.2">
      <c r="A353" s="110"/>
      <c r="B353" s="135"/>
      <c r="C353" s="89" t="s">
        <v>247</v>
      </c>
      <c r="D353" s="92">
        <f>D358+D363+D368+D378+D383+D388+D393+D398+D403+D373</f>
        <v>9217</v>
      </c>
      <c r="E353" s="93">
        <f>D353/D352*100</f>
        <v>100</v>
      </c>
      <c r="F353" s="92">
        <f>F358+F363+F368+F378+F383+F388+F393+F398+F403+F373</f>
        <v>2122.9865</v>
      </c>
      <c r="G353" s="93">
        <f>F353/F352*100</f>
        <v>100</v>
      </c>
      <c r="H353" s="94">
        <f>F353/D353*100-100</f>
        <v>-76.96662146034501</v>
      </c>
    </row>
    <row r="354" spans="1:9" ht="21.95" hidden="1" customHeight="1" outlineLevel="1" x14ac:dyDescent="0.2">
      <c r="A354" s="110"/>
      <c r="B354" s="135"/>
      <c r="C354" s="89" t="s">
        <v>248</v>
      </c>
      <c r="D354" s="92">
        <f>D359+D364+D369+D379+D384+D389+D394+D399+D404</f>
        <v>0</v>
      </c>
      <c r="E354" s="93">
        <f>D354/D352*100</f>
        <v>0</v>
      </c>
      <c r="F354" s="92">
        <f>F359+F364+F369+F379+F384+F389+F394+F399+F404</f>
        <v>0</v>
      </c>
      <c r="G354" s="93">
        <f>F354/F352*100</f>
        <v>0</v>
      </c>
      <c r="H354" s="94" t="s">
        <v>47</v>
      </c>
    </row>
    <row r="355" spans="1:9" ht="21.95" hidden="1" customHeight="1" outlineLevel="1" x14ac:dyDescent="0.2">
      <c r="A355" s="110"/>
      <c r="B355" s="135"/>
      <c r="C355" s="89" t="s">
        <v>249</v>
      </c>
      <c r="D355" s="92">
        <f>D360+D365+D370+D380+D385+D390+D395+D400+D405</f>
        <v>0</v>
      </c>
      <c r="E355" s="93">
        <f>D355/D352*100</f>
        <v>0</v>
      </c>
      <c r="F355" s="92">
        <f>F360+F365+F370+F380+F385+F390+F395+F400+F405</f>
        <v>0</v>
      </c>
      <c r="G355" s="93">
        <f>F355/F352*100</f>
        <v>0</v>
      </c>
      <c r="H355" s="22" t="s">
        <v>47</v>
      </c>
    </row>
    <row r="356" spans="1:9" ht="21.95" hidden="1" customHeight="1" outlineLevel="1" x14ac:dyDescent="0.2">
      <c r="A356" s="110"/>
      <c r="B356" s="135"/>
      <c r="C356" s="89" t="s">
        <v>250</v>
      </c>
      <c r="D356" s="92">
        <f>D361+D366+D371+D381+D386+D391+D396+D401+D406</f>
        <v>0</v>
      </c>
      <c r="E356" s="93">
        <f>D356/D352*100</f>
        <v>0</v>
      </c>
      <c r="F356" s="92">
        <f>F361+F366+F371+F381+F386+F391+F396+F401+F406</f>
        <v>0</v>
      </c>
      <c r="G356" s="93">
        <f>F356/F352*100</f>
        <v>0</v>
      </c>
      <c r="H356" s="94" t="s">
        <v>47</v>
      </c>
    </row>
    <row r="357" spans="1:9" ht="21.95" hidden="1" customHeight="1" outlineLevel="1" x14ac:dyDescent="0.2">
      <c r="A357" s="136" t="s">
        <v>62</v>
      </c>
      <c r="B357" s="137" t="s">
        <v>509</v>
      </c>
      <c r="C357" s="91" t="s">
        <v>246</v>
      </c>
      <c r="D357" s="98">
        <f>SUM(D358:D361)</f>
        <v>15</v>
      </c>
      <c r="E357" s="19">
        <f>SUM(E358:E361)</f>
        <v>100</v>
      </c>
      <c r="F357" s="98">
        <f>SUM(F358:F361)</f>
        <v>14.673999999999999</v>
      </c>
      <c r="G357" s="19">
        <f>SUM(G358:G361)</f>
        <v>100</v>
      </c>
      <c r="H357" s="3">
        <f>F357/D357*100-100</f>
        <v>-2.173333333333332</v>
      </c>
    </row>
    <row r="358" spans="1:9" ht="33.75" hidden="1" customHeight="1" outlineLevel="1" x14ac:dyDescent="0.2">
      <c r="A358" s="136"/>
      <c r="B358" s="137"/>
      <c r="C358" s="91" t="s">
        <v>247</v>
      </c>
      <c r="D358" s="98">
        <v>15</v>
      </c>
      <c r="E358" s="19">
        <f>D358/D357*100</f>
        <v>100</v>
      </c>
      <c r="F358" s="98">
        <v>14.673999999999999</v>
      </c>
      <c r="G358" s="19">
        <f>F358/F357*100</f>
        <v>100</v>
      </c>
      <c r="H358" s="3">
        <f>F358/D358*100-100</f>
        <v>-2.173333333333332</v>
      </c>
    </row>
    <row r="359" spans="1:9" ht="21.95" hidden="1" customHeight="1" outlineLevel="1" x14ac:dyDescent="0.2">
      <c r="A359" s="136"/>
      <c r="B359" s="137"/>
      <c r="C359" s="91" t="s">
        <v>248</v>
      </c>
      <c r="D359" s="98">
        <v>0</v>
      </c>
      <c r="E359" s="19">
        <f>D359/D357*100</f>
        <v>0</v>
      </c>
      <c r="F359" s="98">
        <v>0</v>
      </c>
      <c r="G359" s="19">
        <f>F359/F357*100</f>
        <v>0</v>
      </c>
      <c r="H359" s="3" t="s">
        <v>47</v>
      </c>
    </row>
    <row r="360" spans="1:9" ht="21.95" hidden="1" customHeight="1" outlineLevel="1" x14ac:dyDescent="0.2">
      <c r="A360" s="136"/>
      <c r="B360" s="137"/>
      <c r="C360" s="91" t="s">
        <v>249</v>
      </c>
      <c r="D360" s="98">
        <v>0</v>
      </c>
      <c r="E360" s="19">
        <f>D360/D357*100</f>
        <v>0</v>
      </c>
      <c r="F360" s="98">
        <v>0</v>
      </c>
      <c r="G360" s="19">
        <f>F360/F357*100</f>
        <v>0</v>
      </c>
      <c r="H360" s="3" t="s">
        <v>47</v>
      </c>
    </row>
    <row r="361" spans="1:9" ht="21.95" hidden="1" customHeight="1" outlineLevel="1" x14ac:dyDescent="0.2">
      <c r="A361" s="136"/>
      <c r="B361" s="137"/>
      <c r="C361" s="91" t="s">
        <v>250</v>
      </c>
      <c r="D361" s="98">
        <v>0</v>
      </c>
      <c r="E361" s="19">
        <f>D361/D357*100</f>
        <v>0</v>
      </c>
      <c r="F361" s="98">
        <v>0</v>
      </c>
      <c r="G361" s="19">
        <f>F361/F357*100</f>
        <v>0</v>
      </c>
      <c r="H361" s="3" t="s">
        <v>47</v>
      </c>
      <c r="I361" s="10"/>
    </row>
    <row r="362" spans="1:9" ht="21.95" hidden="1" customHeight="1" outlineLevel="1" x14ac:dyDescent="0.2">
      <c r="A362" s="136" t="s">
        <v>63</v>
      </c>
      <c r="B362" s="137" t="s">
        <v>510</v>
      </c>
      <c r="C362" s="91" t="s">
        <v>246</v>
      </c>
      <c r="D362" s="98">
        <f>SUM(D363:D366)</f>
        <v>882</v>
      </c>
      <c r="E362" s="19">
        <f>SUM(E363:E366)</f>
        <v>100</v>
      </c>
      <c r="F362" s="98">
        <f>SUM(F363:F366)</f>
        <v>272.93</v>
      </c>
      <c r="G362" s="19">
        <f>SUM(G363:G366)</f>
        <v>100</v>
      </c>
      <c r="H362" s="3">
        <f>F362/D362*100-100</f>
        <v>-69.055555555555557</v>
      </c>
      <c r="I362" s="10"/>
    </row>
    <row r="363" spans="1:9" ht="30" hidden="1" customHeight="1" outlineLevel="1" x14ac:dyDescent="0.2">
      <c r="A363" s="136"/>
      <c r="B363" s="137"/>
      <c r="C363" s="91" t="s">
        <v>247</v>
      </c>
      <c r="D363" s="98">
        <v>882</v>
      </c>
      <c r="E363" s="19">
        <f>D363/D362*100</f>
        <v>100</v>
      </c>
      <c r="F363" s="32">
        <v>272.93</v>
      </c>
      <c r="G363" s="19">
        <f>F363/F362*100</f>
        <v>100</v>
      </c>
      <c r="H363" s="3">
        <f t="shared" ref="H363" si="91">F363/D363*100-100</f>
        <v>-69.055555555555557</v>
      </c>
    </row>
    <row r="364" spans="1:9" ht="21.95" hidden="1" customHeight="1" outlineLevel="1" x14ac:dyDescent="0.2">
      <c r="A364" s="136"/>
      <c r="B364" s="137"/>
      <c r="C364" s="91" t="s">
        <v>248</v>
      </c>
      <c r="D364" s="98">
        <v>0</v>
      </c>
      <c r="E364" s="19">
        <f>D364/D362*100</f>
        <v>0</v>
      </c>
      <c r="F364" s="98">
        <v>0</v>
      </c>
      <c r="G364" s="19">
        <f>F364/F362*100</f>
        <v>0</v>
      </c>
      <c r="H364" s="3" t="s">
        <v>47</v>
      </c>
    </row>
    <row r="365" spans="1:9" ht="21.95" hidden="1" customHeight="1" outlineLevel="1" x14ac:dyDescent="0.2">
      <c r="A365" s="136"/>
      <c r="B365" s="137"/>
      <c r="C365" s="91" t="s">
        <v>249</v>
      </c>
      <c r="D365" s="98">
        <v>0</v>
      </c>
      <c r="E365" s="19">
        <f>D365/D362*100</f>
        <v>0</v>
      </c>
      <c r="F365" s="98">
        <v>0</v>
      </c>
      <c r="G365" s="19">
        <f>F365/F362*100</f>
        <v>0</v>
      </c>
      <c r="H365" s="3" t="s">
        <v>47</v>
      </c>
    </row>
    <row r="366" spans="1:9" ht="21.95" hidden="1" customHeight="1" outlineLevel="1" x14ac:dyDescent="0.2">
      <c r="A366" s="136"/>
      <c r="B366" s="137"/>
      <c r="C366" s="91" t="s">
        <v>250</v>
      </c>
      <c r="D366" s="98">
        <v>0</v>
      </c>
      <c r="E366" s="19">
        <f>D366/D362*100</f>
        <v>0</v>
      </c>
      <c r="F366" s="98">
        <v>0</v>
      </c>
      <c r="G366" s="19">
        <f>F366/F362*100</f>
        <v>0</v>
      </c>
      <c r="H366" s="3" t="s">
        <v>47</v>
      </c>
    </row>
    <row r="367" spans="1:9" ht="21.95" hidden="1" customHeight="1" outlineLevel="1" x14ac:dyDescent="0.2">
      <c r="A367" s="136" t="s">
        <v>64</v>
      </c>
      <c r="B367" s="137" t="s">
        <v>511</v>
      </c>
      <c r="C367" s="91" t="s">
        <v>246</v>
      </c>
      <c r="D367" s="98">
        <f>SUM(D368:D371)</f>
        <v>0</v>
      </c>
      <c r="E367" s="93">
        <f>SUM(E368:E371)</f>
        <v>0</v>
      </c>
      <c r="F367" s="98">
        <f>SUM(F368:F371)</f>
        <v>0</v>
      </c>
      <c r="G367" s="93">
        <f>SUM(G368:G371)</f>
        <v>0</v>
      </c>
      <c r="H367" s="3" t="s">
        <v>47</v>
      </c>
    </row>
    <row r="368" spans="1:9" ht="31.5" hidden="1" customHeight="1" outlineLevel="1" x14ac:dyDescent="0.2">
      <c r="A368" s="136"/>
      <c r="B368" s="137"/>
      <c r="C368" s="91" t="s">
        <v>247</v>
      </c>
      <c r="D368" s="98"/>
      <c r="E368" s="19">
        <v>0</v>
      </c>
      <c r="F368" s="32"/>
      <c r="G368" s="19">
        <v>0</v>
      </c>
      <c r="H368" s="3" t="s">
        <v>47</v>
      </c>
    </row>
    <row r="369" spans="1:8" ht="21.95" hidden="1" customHeight="1" outlineLevel="1" x14ac:dyDescent="0.2">
      <c r="A369" s="136"/>
      <c r="B369" s="137"/>
      <c r="C369" s="91" t="s">
        <v>248</v>
      </c>
      <c r="D369" s="98">
        <v>0</v>
      </c>
      <c r="E369" s="19">
        <v>0</v>
      </c>
      <c r="F369" s="98">
        <v>0</v>
      </c>
      <c r="G369" s="19">
        <v>0</v>
      </c>
      <c r="H369" s="3" t="s">
        <v>47</v>
      </c>
    </row>
    <row r="370" spans="1:8" ht="21.95" hidden="1" customHeight="1" outlineLevel="1" x14ac:dyDescent="0.2">
      <c r="A370" s="136"/>
      <c r="B370" s="137"/>
      <c r="C370" s="91" t="s">
        <v>249</v>
      </c>
      <c r="D370" s="98">
        <v>0</v>
      </c>
      <c r="E370" s="19">
        <v>0</v>
      </c>
      <c r="F370" s="98">
        <v>0</v>
      </c>
      <c r="G370" s="19">
        <v>0</v>
      </c>
      <c r="H370" s="3" t="s">
        <v>47</v>
      </c>
    </row>
    <row r="371" spans="1:8" ht="21.95" hidden="1" customHeight="1" outlineLevel="1" x14ac:dyDescent="0.2">
      <c r="A371" s="136"/>
      <c r="B371" s="137"/>
      <c r="C371" s="91" t="s">
        <v>250</v>
      </c>
      <c r="D371" s="98">
        <v>0</v>
      </c>
      <c r="E371" s="19">
        <v>0</v>
      </c>
      <c r="F371" s="98">
        <v>0</v>
      </c>
      <c r="G371" s="19">
        <v>0</v>
      </c>
      <c r="H371" s="3" t="s">
        <v>47</v>
      </c>
    </row>
    <row r="372" spans="1:8" ht="21.95" hidden="1" customHeight="1" outlineLevel="1" x14ac:dyDescent="0.2">
      <c r="A372" s="136" t="s">
        <v>64</v>
      </c>
      <c r="B372" s="137" t="s">
        <v>512</v>
      </c>
      <c r="C372" s="91" t="s">
        <v>246</v>
      </c>
      <c r="D372" s="98">
        <f>SUM(D373:D376)</f>
        <v>20</v>
      </c>
      <c r="E372" s="19">
        <f>SUM(E373:E376)</f>
        <v>100</v>
      </c>
      <c r="F372" s="98">
        <f>SUM(F373:F376)</f>
        <v>0</v>
      </c>
      <c r="G372" s="19">
        <f>SUM(G373:G376)</f>
        <v>0</v>
      </c>
      <c r="H372" s="3">
        <f t="shared" ref="H372:H373" si="92">F372/D372*100-100</f>
        <v>-100</v>
      </c>
    </row>
    <row r="373" spans="1:8" ht="29.25" hidden="1" customHeight="1" outlineLevel="1" x14ac:dyDescent="0.2">
      <c r="A373" s="136"/>
      <c r="B373" s="137"/>
      <c r="C373" s="91" t="s">
        <v>247</v>
      </c>
      <c r="D373" s="98">
        <v>20</v>
      </c>
      <c r="E373" s="19">
        <f>D373/D372*100</f>
        <v>100</v>
      </c>
      <c r="F373" s="32">
        <v>0</v>
      </c>
      <c r="G373" s="19">
        <v>0</v>
      </c>
      <c r="H373" s="3">
        <f t="shared" si="92"/>
        <v>-100</v>
      </c>
    </row>
    <row r="374" spans="1:8" ht="21.95" hidden="1" customHeight="1" outlineLevel="1" x14ac:dyDescent="0.2">
      <c r="A374" s="136"/>
      <c r="B374" s="137"/>
      <c r="C374" s="91" t="s">
        <v>248</v>
      </c>
      <c r="D374" s="98">
        <v>0</v>
      </c>
      <c r="E374" s="19">
        <f t="shared" ref="E374" si="93">D374/D373*100</f>
        <v>0</v>
      </c>
      <c r="F374" s="98">
        <v>0</v>
      </c>
      <c r="G374" s="19">
        <v>0</v>
      </c>
      <c r="H374" s="3" t="s">
        <v>47</v>
      </c>
    </row>
    <row r="375" spans="1:8" ht="21.95" hidden="1" customHeight="1" outlineLevel="1" x14ac:dyDescent="0.2">
      <c r="A375" s="136"/>
      <c r="B375" s="137"/>
      <c r="C375" s="91" t="s">
        <v>249</v>
      </c>
      <c r="D375" s="98">
        <v>0</v>
      </c>
      <c r="E375" s="19">
        <v>0</v>
      </c>
      <c r="F375" s="98">
        <v>0</v>
      </c>
      <c r="G375" s="19">
        <v>0</v>
      </c>
      <c r="H375" s="3" t="s">
        <v>47</v>
      </c>
    </row>
    <row r="376" spans="1:8" ht="21.95" hidden="1" customHeight="1" outlineLevel="1" x14ac:dyDescent="0.2">
      <c r="A376" s="136"/>
      <c r="B376" s="137"/>
      <c r="C376" s="91" t="s">
        <v>250</v>
      </c>
      <c r="D376" s="98">
        <v>0</v>
      </c>
      <c r="E376" s="19">
        <v>0</v>
      </c>
      <c r="F376" s="98">
        <v>0</v>
      </c>
      <c r="G376" s="19">
        <v>0</v>
      </c>
      <c r="H376" s="3" t="s">
        <v>47</v>
      </c>
    </row>
    <row r="377" spans="1:8" ht="21.95" hidden="1" customHeight="1" outlineLevel="1" x14ac:dyDescent="0.2">
      <c r="A377" s="136" t="s">
        <v>65</v>
      </c>
      <c r="B377" s="137" t="s">
        <v>513</v>
      </c>
      <c r="C377" s="91" t="s">
        <v>246</v>
      </c>
      <c r="D377" s="98">
        <f>SUM(D378:D381)</f>
        <v>47</v>
      </c>
      <c r="E377" s="19">
        <f>SUM(E378:E381)</f>
        <v>100</v>
      </c>
      <c r="F377" s="98">
        <f>SUM(F378:F381)</f>
        <v>15.262499999999999</v>
      </c>
      <c r="G377" s="19">
        <f>SUM(G378:G381)</f>
        <v>100</v>
      </c>
      <c r="H377" s="3">
        <f t="shared" ref="H377:H378" si="94">F377/D377*100-100</f>
        <v>-67.526595744680847</v>
      </c>
    </row>
    <row r="378" spans="1:8" ht="30.75" hidden="1" customHeight="1" outlineLevel="1" x14ac:dyDescent="0.2">
      <c r="A378" s="136"/>
      <c r="B378" s="137"/>
      <c r="C378" s="91" t="s">
        <v>247</v>
      </c>
      <c r="D378" s="98">
        <v>47</v>
      </c>
      <c r="E378" s="19">
        <f>D378/D377*100</f>
        <v>100</v>
      </c>
      <c r="F378" s="32">
        <v>15.262499999999999</v>
      </c>
      <c r="G378" s="19">
        <f>F378/F377*100</f>
        <v>100</v>
      </c>
      <c r="H378" s="3">
        <f t="shared" si="94"/>
        <v>-67.526595744680847</v>
      </c>
    </row>
    <row r="379" spans="1:8" ht="21.95" hidden="1" customHeight="1" outlineLevel="1" x14ac:dyDescent="0.2">
      <c r="A379" s="136"/>
      <c r="B379" s="137"/>
      <c r="C379" s="91" t="s">
        <v>248</v>
      </c>
      <c r="D379" s="98">
        <v>0</v>
      </c>
      <c r="E379" s="19">
        <f t="shared" ref="E379:E384" si="95">D379/D378*100</f>
        <v>0</v>
      </c>
      <c r="F379" s="98">
        <v>0</v>
      </c>
      <c r="G379" s="19">
        <f t="shared" ref="G379" si="96">F379/F378*100</f>
        <v>0</v>
      </c>
      <c r="H379" s="3" t="s">
        <v>47</v>
      </c>
    </row>
    <row r="380" spans="1:8" ht="21.95" hidden="1" customHeight="1" outlineLevel="1" x14ac:dyDescent="0.2">
      <c r="A380" s="136"/>
      <c r="B380" s="137"/>
      <c r="C380" s="91" t="s">
        <v>249</v>
      </c>
      <c r="D380" s="98">
        <v>0</v>
      </c>
      <c r="E380" s="19">
        <v>0</v>
      </c>
      <c r="F380" s="98">
        <v>0</v>
      </c>
      <c r="G380" s="19">
        <v>0</v>
      </c>
      <c r="H380" s="3" t="s">
        <v>47</v>
      </c>
    </row>
    <row r="381" spans="1:8" ht="21.95" hidden="1" customHeight="1" outlineLevel="1" x14ac:dyDescent="0.2">
      <c r="A381" s="136"/>
      <c r="B381" s="137"/>
      <c r="C381" s="91" t="s">
        <v>250</v>
      </c>
      <c r="D381" s="98">
        <v>0</v>
      </c>
      <c r="E381" s="19">
        <v>0</v>
      </c>
      <c r="F381" s="98">
        <v>0</v>
      </c>
      <c r="G381" s="19">
        <v>0</v>
      </c>
      <c r="H381" s="3" t="s">
        <v>47</v>
      </c>
    </row>
    <row r="382" spans="1:8" ht="21.95" hidden="1" customHeight="1" outlineLevel="1" x14ac:dyDescent="0.2">
      <c r="A382" s="136" t="s">
        <v>66</v>
      </c>
      <c r="B382" s="137" t="s">
        <v>514</v>
      </c>
      <c r="C382" s="91" t="s">
        <v>246</v>
      </c>
      <c r="D382" s="98">
        <f>SUM(D383:D386)</f>
        <v>102</v>
      </c>
      <c r="E382" s="19">
        <f>SUM(E383:E386)</f>
        <v>100</v>
      </c>
      <c r="F382" s="98">
        <f>SUM(F383:F386)</f>
        <v>53.02</v>
      </c>
      <c r="G382" s="19">
        <f>SUM(G383:G386)</f>
        <v>100</v>
      </c>
      <c r="H382" s="3">
        <f>F382/D382*100-100</f>
        <v>-48.019607843137244</v>
      </c>
    </row>
    <row r="383" spans="1:8" ht="33.75" hidden="1" customHeight="1" outlineLevel="1" x14ac:dyDescent="0.2">
      <c r="A383" s="136"/>
      <c r="B383" s="137"/>
      <c r="C383" s="91" t="s">
        <v>247</v>
      </c>
      <c r="D383" s="98">
        <v>102</v>
      </c>
      <c r="E383" s="19">
        <f t="shared" si="95"/>
        <v>100</v>
      </c>
      <c r="F383" s="32">
        <v>53.02</v>
      </c>
      <c r="G383" s="19">
        <f>F383/F382*100</f>
        <v>100</v>
      </c>
      <c r="H383" s="3">
        <f>F383/D383*100-100</f>
        <v>-48.019607843137244</v>
      </c>
    </row>
    <row r="384" spans="1:8" ht="21.95" hidden="1" customHeight="1" outlineLevel="1" x14ac:dyDescent="0.2">
      <c r="A384" s="136"/>
      <c r="B384" s="137"/>
      <c r="C384" s="91" t="s">
        <v>248</v>
      </c>
      <c r="D384" s="98">
        <v>0</v>
      </c>
      <c r="E384" s="19">
        <f t="shared" si="95"/>
        <v>0</v>
      </c>
      <c r="F384" s="98">
        <v>0</v>
      </c>
      <c r="G384" s="19">
        <f t="shared" ref="G384" si="97">F384/F383*100</f>
        <v>0</v>
      </c>
      <c r="H384" s="3" t="s">
        <v>47</v>
      </c>
    </row>
    <row r="385" spans="1:8" ht="21.95" hidden="1" customHeight="1" outlineLevel="1" x14ac:dyDescent="0.2">
      <c r="A385" s="136"/>
      <c r="B385" s="137"/>
      <c r="C385" s="91" t="s">
        <v>249</v>
      </c>
      <c r="D385" s="98">
        <v>0</v>
      </c>
      <c r="E385" s="19">
        <v>0</v>
      </c>
      <c r="F385" s="98">
        <v>0</v>
      </c>
      <c r="G385" s="19">
        <v>0</v>
      </c>
      <c r="H385" s="3" t="s">
        <v>47</v>
      </c>
    </row>
    <row r="386" spans="1:8" ht="21.95" hidden="1" customHeight="1" outlineLevel="1" x14ac:dyDescent="0.2">
      <c r="A386" s="136"/>
      <c r="B386" s="137"/>
      <c r="C386" s="91" t="s">
        <v>250</v>
      </c>
      <c r="D386" s="98">
        <v>0</v>
      </c>
      <c r="E386" s="19">
        <v>0</v>
      </c>
      <c r="F386" s="98">
        <v>0</v>
      </c>
      <c r="G386" s="19">
        <v>0</v>
      </c>
      <c r="H386" s="3" t="s">
        <v>47</v>
      </c>
    </row>
    <row r="387" spans="1:8" ht="21.95" hidden="1" customHeight="1" outlineLevel="1" x14ac:dyDescent="0.2">
      <c r="A387" s="136" t="s">
        <v>67</v>
      </c>
      <c r="B387" s="137" t="s">
        <v>515</v>
      </c>
      <c r="C387" s="91" t="s">
        <v>246</v>
      </c>
      <c r="D387" s="98">
        <f>SUM(D388:D391)</f>
        <v>55</v>
      </c>
      <c r="E387" s="19">
        <f>SUM(E388:E391)</f>
        <v>100</v>
      </c>
      <c r="F387" s="98">
        <f>SUM(F388:F391)</f>
        <v>13.45</v>
      </c>
      <c r="G387" s="19">
        <f>SUM(G388:G391)</f>
        <v>100</v>
      </c>
      <c r="H387" s="3">
        <f>F387/D387*100-100</f>
        <v>-75.545454545454547</v>
      </c>
    </row>
    <row r="388" spans="1:8" ht="36.75" hidden="1" customHeight="1" outlineLevel="1" x14ac:dyDescent="0.2">
      <c r="A388" s="136"/>
      <c r="B388" s="137"/>
      <c r="C388" s="91" t="s">
        <v>247</v>
      </c>
      <c r="D388" s="98">
        <v>55</v>
      </c>
      <c r="E388" s="19">
        <f>D388/D387*100</f>
        <v>100</v>
      </c>
      <c r="F388" s="32">
        <v>13.45</v>
      </c>
      <c r="G388" s="19">
        <f>F388/F387*100</f>
        <v>100</v>
      </c>
      <c r="H388" s="3">
        <f>F388/D388*100-100</f>
        <v>-75.545454545454547</v>
      </c>
    </row>
    <row r="389" spans="1:8" ht="21.95" hidden="1" customHeight="1" outlineLevel="1" x14ac:dyDescent="0.2">
      <c r="A389" s="136"/>
      <c r="B389" s="137"/>
      <c r="C389" s="91" t="s">
        <v>248</v>
      </c>
      <c r="D389" s="98">
        <v>0</v>
      </c>
      <c r="E389" s="19">
        <f t="shared" ref="E389" si="98">D389/D388*100</f>
        <v>0</v>
      </c>
      <c r="F389" s="98">
        <v>0</v>
      </c>
      <c r="G389" s="19">
        <f t="shared" ref="G389" si="99">F389/F388*100</f>
        <v>0</v>
      </c>
      <c r="H389" s="3" t="s">
        <v>47</v>
      </c>
    </row>
    <row r="390" spans="1:8" ht="21.95" hidden="1" customHeight="1" outlineLevel="1" x14ac:dyDescent="0.2">
      <c r="A390" s="136"/>
      <c r="B390" s="137"/>
      <c r="C390" s="91" t="s">
        <v>249</v>
      </c>
      <c r="D390" s="98">
        <v>0</v>
      </c>
      <c r="E390" s="19">
        <v>0</v>
      </c>
      <c r="F390" s="98">
        <v>0</v>
      </c>
      <c r="G390" s="19">
        <v>0</v>
      </c>
      <c r="H390" s="3" t="s">
        <v>47</v>
      </c>
    </row>
    <row r="391" spans="1:8" ht="21.95" hidden="1" customHeight="1" outlineLevel="1" x14ac:dyDescent="0.2">
      <c r="A391" s="136"/>
      <c r="B391" s="137"/>
      <c r="C391" s="91" t="s">
        <v>250</v>
      </c>
      <c r="D391" s="98">
        <v>0</v>
      </c>
      <c r="E391" s="19">
        <v>0</v>
      </c>
      <c r="F391" s="98">
        <v>0</v>
      </c>
      <c r="G391" s="19">
        <v>0</v>
      </c>
      <c r="H391" s="3" t="s">
        <v>47</v>
      </c>
    </row>
    <row r="392" spans="1:8" ht="21.95" hidden="1" customHeight="1" outlineLevel="1" x14ac:dyDescent="0.2">
      <c r="A392" s="136" t="s">
        <v>68</v>
      </c>
      <c r="B392" s="137" t="s">
        <v>516</v>
      </c>
      <c r="C392" s="91" t="s">
        <v>246</v>
      </c>
      <c r="D392" s="98">
        <f>SUM(D393:D396)</f>
        <v>201</v>
      </c>
      <c r="E392" s="19">
        <f>SUM(E393:E396)</f>
        <v>100</v>
      </c>
      <c r="F392" s="98">
        <f>SUM(F393:F396)</f>
        <v>25</v>
      </c>
      <c r="G392" s="19">
        <f>SUM(G393:G396)</f>
        <v>100</v>
      </c>
      <c r="H392" s="3">
        <f>F392/D392*100-100</f>
        <v>-87.56218905472636</v>
      </c>
    </row>
    <row r="393" spans="1:8" ht="36" hidden="1" customHeight="1" outlineLevel="1" x14ac:dyDescent="0.2">
      <c r="A393" s="136"/>
      <c r="B393" s="137"/>
      <c r="C393" s="91" t="s">
        <v>247</v>
      </c>
      <c r="D393" s="98">
        <v>201</v>
      </c>
      <c r="E393" s="19">
        <f>D393/$D$392*100</f>
        <v>100</v>
      </c>
      <c r="F393" s="98">
        <v>25</v>
      </c>
      <c r="G393" s="19">
        <f>F393/F392*100</f>
        <v>100</v>
      </c>
      <c r="H393" s="3">
        <f>F393/D393*100-100</f>
        <v>-87.56218905472636</v>
      </c>
    </row>
    <row r="394" spans="1:8" ht="21.95" hidden="1" customHeight="1" outlineLevel="1" x14ac:dyDescent="0.2">
      <c r="A394" s="136"/>
      <c r="B394" s="137"/>
      <c r="C394" s="91" t="s">
        <v>248</v>
      </c>
      <c r="D394" s="98">
        <v>0</v>
      </c>
      <c r="E394" s="19">
        <f t="shared" ref="E394:E396" si="100">D394/$D$392*100</f>
        <v>0</v>
      </c>
      <c r="F394" s="98">
        <v>0</v>
      </c>
      <c r="G394" s="19">
        <f t="shared" ref="G394" si="101">F394/F393*100</f>
        <v>0</v>
      </c>
      <c r="H394" s="3" t="s">
        <v>47</v>
      </c>
    </row>
    <row r="395" spans="1:8" ht="21.95" hidden="1" customHeight="1" outlineLevel="1" x14ac:dyDescent="0.2">
      <c r="A395" s="136"/>
      <c r="B395" s="137"/>
      <c r="C395" s="91" t="s">
        <v>249</v>
      </c>
      <c r="D395" s="98">
        <v>0</v>
      </c>
      <c r="E395" s="19">
        <f t="shared" si="100"/>
        <v>0</v>
      </c>
      <c r="F395" s="98">
        <v>0</v>
      </c>
      <c r="G395" s="19">
        <v>0</v>
      </c>
      <c r="H395" s="3" t="s">
        <v>47</v>
      </c>
    </row>
    <row r="396" spans="1:8" ht="21.95" hidden="1" customHeight="1" outlineLevel="1" x14ac:dyDescent="0.2">
      <c r="A396" s="136"/>
      <c r="B396" s="137"/>
      <c r="C396" s="91" t="s">
        <v>250</v>
      </c>
      <c r="D396" s="98">
        <v>0</v>
      </c>
      <c r="E396" s="19">
        <f t="shared" si="100"/>
        <v>0</v>
      </c>
      <c r="F396" s="98">
        <v>0</v>
      </c>
      <c r="G396" s="19">
        <v>0</v>
      </c>
      <c r="H396" s="3" t="s">
        <v>47</v>
      </c>
    </row>
    <row r="397" spans="1:8" ht="21.95" hidden="1" customHeight="1" outlineLevel="1" x14ac:dyDescent="0.2">
      <c r="A397" s="136" t="s">
        <v>69</v>
      </c>
      <c r="B397" s="137" t="s">
        <v>517</v>
      </c>
      <c r="C397" s="91" t="s">
        <v>246</v>
      </c>
      <c r="D397" s="98">
        <f>SUM(D398:D401)</f>
        <v>4697</v>
      </c>
      <c r="E397" s="19">
        <f>SUM(E398:E401)</f>
        <v>100</v>
      </c>
      <c r="F397" s="98">
        <f>SUM(F398:F401)</f>
        <v>1076.8599999999999</v>
      </c>
      <c r="G397" s="19">
        <f>SUM(G398:G401)</f>
        <v>100</v>
      </c>
      <c r="H397" s="3">
        <f>F397/D397*100-100</f>
        <v>-77.073451139024911</v>
      </c>
    </row>
    <row r="398" spans="1:8" ht="31.5" hidden="1" customHeight="1" outlineLevel="1" x14ac:dyDescent="0.2">
      <c r="A398" s="136"/>
      <c r="B398" s="137"/>
      <c r="C398" s="91" t="s">
        <v>247</v>
      </c>
      <c r="D398" s="98">
        <v>4697</v>
      </c>
      <c r="E398" s="19">
        <f>D398/$D$397*100</f>
        <v>100</v>
      </c>
      <c r="F398" s="98">
        <v>1076.8599999999999</v>
      </c>
      <c r="G398" s="19">
        <f>F398/$F$397*100</f>
        <v>100</v>
      </c>
      <c r="H398" s="3">
        <f>F398/D398*100-100</f>
        <v>-77.073451139024911</v>
      </c>
    </row>
    <row r="399" spans="1:8" ht="21.95" hidden="1" customHeight="1" outlineLevel="1" x14ac:dyDescent="0.2">
      <c r="A399" s="136"/>
      <c r="B399" s="137"/>
      <c r="C399" s="91" t="s">
        <v>248</v>
      </c>
      <c r="D399" s="98">
        <v>0</v>
      </c>
      <c r="E399" s="19">
        <f t="shared" ref="E399:E401" si="102">D399/$D$397*100</f>
        <v>0</v>
      </c>
      <c r="F399" s="98">
        <v>0</v>
      </c>
      <c r="G399" s="19">
        <f t="shared" ref="G399:G401" si="103">F399/$F$397*100</f>
        <v>0</v>
      </c>
      <c r="H399" s="3" t="s">
        <v>47</v>
      </c>
    </row>
    <row r="400" spans="1:8" ht="21.95" hidden="1" customHeight="1" outlineLevel="1" x14ac:dyDescent="0.2">
      <c r="A400" s="136"/>
      <c r="B400" s="137"/>
      <c r="C400" s="91" t="s">
        <v>249</v>
      </c>
      <c r="D400" s="98">
        <v>0</v>
      </c>
      <c r="E400" s="19">
        <f t="shared" si="102"/>
        <v>0</v>
      </c>
      <c r="F400" s="98">
        <v>0</v>
      </c>
      <c r="G400" s="19">
        <f t="shared" si="103"/>
        <v>0</v>
      </c>
      <c r="H400" s="3" t="s">
        <v>47</v>
      </c>
    </row>
    <row r="401" spans="1:8" ht="21.95" hidden="1" customHeight="1" outlineLevel="1" x14ac:dyDescent="0.2">
      <c r="A401" s="136"/>
      <c r="B401" s="137"/>
      <c r="C401" s="91" t="s">
        <v>250</v>
      </c>
      <c r="D401" s="98">
        <v>0</v>
      </c>
      <c r="E401" s="19">
        <f t="shared" si="102"/>
        <v>0</v>
      </c>
      <c r="F401" s="98">
        <v>0</v>
      </c>
      <c r="G401" s="19">
        <f t="shared" si="103"/>
        <v>0</v>
      </c>
      <c r="H401" s="3" t="s">
        <v>47</v>
      </c>
    </row>
    <row r="402" spans="1:8" ht="21.95" hidden="1" customHeight="1" outlineLevel="1" x14ac:dyDescent="0.2">
      <c r="A402" s="136" t="s">
        <v>383</v>
      </c>
      <c r="B402" s="137" t="s">
        <v>518</v>
      </c>
      <c r="C402" s="91" t="s">
        <v>246</v>
      </c>
      <c r="D402" s="98">
        <f>SUM(D403:D406)</f>
        <v>3198</v>
      </c>
      <c r="E402" s="19">
        <f>SUM(E403:E406)</f>
        <v>100</v>
      </c>
      <c r="F402" s="98">
        <f>SUM(F403:F406)</f>
        <v>651.79</v>
      </c>
      <c r="G402" s="19">
        <f>SUM(G403:G406)</f>
        <v>100</v>
      </c>
      <c r="H402" s="3">
        <f>F402/D402*100-100</f>
        <v>-79.618824265165728</v>
      </c>
    </row>
    <row r="403" spans="1:8" ht="36" hidden="1" customHeight="1" outlineLevel="1" x14ac:dyDescent="0.2">
      <c r="A403" s="136"/>
      <c r="B403" s="137"/>
      <c r="C403" s="91" t="s">
        <v>247</v>
      </c>
      <c r="D403" s="98">
        <v>3198</v>
      </c>
      <c r="E403" s="19">
        <f>D403/$D$402*100</f>
        <v>100</v>
      </c>
      <c r="F403" s="98">
        <v>651.79</v>
      </c>
      <c r="G403" s="19">
        <f>F403/$F$402*100</f>
        <v>100</v>
      </c>
      <c r="H403" s="3">
        <f>F403/D403*100-100</f>
        <v>-79.618824265165728</v>
      </c>
    </row>
    <row r="404" spans="1:8" ht="21.95" hidden="1" customHeight="1" outlineLevel="1" x14ac:dyDescent="0.2">
      <c r="A404" s="136"/>
      <c r="B404" s="137"/>
      <c r="C404" s="91" t="s">
        <v>248</v>
      </c>
      <c r="D404" s="98">
        <v>0</v>
      </c>
      <c r="E404" s="19">
        <f t="shared" ref="E404:E406" si="104">D404/$D$402*100</f>
        <v>0</v>
      </c>
      <c r="F404" s="98">
        <v>0</v>
      </c>
      <c r="G404" s="19">
        <f t="shared" ref="G404:G406" si="105">F404/$F$402*100</f>
        <v>0</v>
      </c>
      <c r="H404" s="3" t="s">
        <v>47</v>
      </c>
    </row>
    <row r="405" spans="1:8" ht="21.95" hidden="1" customHeight="1" outlineLevel="1" x14ac:dyDescent="0.2">
      <c r="A405" s="136"/>
      <c r="B405" s="137"/>
      <c r="C405" s="91" t="s">
        <v>249</v>
      </c>
      <c r="D405" s="98">
        <v>0</v>
      </c>
      <c r="E405" s="19">
        <f t="shared" si="104"/>
        <v>0</v>
      </c>
      <c r="F405" s="98">
        <v>0</v>
      </c>
      <c r="G405" s="19">
        <f t="shared" si="105"/>
        <v>0</v>
      </c>
      <c r="H405" s="3" t="s">
        <v>47</v>
      </c>
    </row>
    <row r="406" spans="1:8" ht="21.95" hidden="1" customHeight="1" outlineLevel="1" x14ac:dyDescent="0.2">
      <c r="A406" s="136"/>
      <c r="B406" s="137"/>
      <c r="C406" s="91" t="s">
        <v>250</v>
      </c>
      <c r="D406" s="98">
        <v>0</v>
      </c>
      <c r="E406" s="19">
        <f t="shared" si="104"/>
        <v>0</v>
      </c>
      <c r="F406" s="98">
        <v>0</v>
      </c>
      <c r="G406" s="19">
        <f t="shared" si="105"/>
        <v>0</v>
      </c>
      <c r="H406" s="3" t="s">
        <v>47</v>
      </c>
    </row>
    <row r="407" spans="1:8" ht="21.95" hidden="1" customHeight="1" outlineLevel="1" x14ac:dyDescent="0.2">
      <c r="A407" s="110" t="s">
        <v>70</v>
      </c>
      <c r="B407" s="135" t="s">
        <v>519</v>
      </c>
      <c r="C407" s="91" t="s">
        <v>246</v>
      </c>
      <c r="D407" s="92">
        <f>SUM(D408:D411)</f>
        <v>7943</v>
      </c>
      <c r="E407" s="93">
        <f>SUM(E408:E411)</f>
        <v>100</v>
      </c>
      <c r="F407" s="92">
        <f>SUM(F408:F411)</f>
        <v>543.32000000000005</v>
      </c>
      <c r="G407" s="93">
        <f>SUM(G408:G411)</f>
        <v>100</v>
      </c>
      <c r="H407" s="94">
        <f>F407/D407*100-100</f>
        <v>-93.15976331360946</v>
      </c>
    </row>
    <row r="408" spans="1:8" ht="32.25" hidden="1" customHeight="1" outlineLevel="1" x14ac:dyDescent="0.2">
      <c r="A408" s="110"/>
      <c r="B408" s="135"/>
      <c r="C408" s="91" t="s">
        <v>247</v>
      </c>
      <c r="D408" s="92">
        <f>D413+D418+D423</f>
        <v>5347</v>
      </c>
      <c r="E408" s="93">
        <f>D408/D407*100</f>
        <v>67.317134583910359</v>
      </c>
      <c r="F408" s="49">
        <f>F413+F418+F423</f>
        <v>13</v>
      </c>
      <c r="G408" s="93">
        <f>F408/F407*100</f>
        <v>2.3926967532945591</v>
      </c>
      <c r="H408" s="94">
        <f>F408/D408*100-100</f>
        <v>-99.756873012904435</v>
      </c>
    </row>
    <row r="409" spans="1:8" ht="21.95" hidden="1" customHeight="1" outlineLevel="1" x14ac:dyDescent="0.2">
      <c r="A409" s="110"/>
      <c r="B409" s="135"/>
      <c r="C409" s="91" t="s">
        <v>248</v>
      </c>
      <c r="D409" s="92">
        <f>D414+D419+D424</f>
        <v>2492.1</v>
      </c>
      <c r="E409" s="93">
        <f>D409/D407*100</f>
        <v>31.374795417348604</v>
      </c>
      <c r="F409" s="92">
        <f>F414+F419+F424</f>
        <v>509.1</v>
      </c>
      <c r="G409" s="93">
        <f>F409/F407*100</f>
        <v>93.701685930943086</v>
      </c>
      <c r="H409" s="94">
        <v>0</v>
      </c>
    </row>
    <row r="410" spans="1:8" ht="21.95" hidden="1" customHeight="1" outlineLevel="1" x14ac:dyDescent="0.2">
      <c r="A410" s="110"/>
      <c r="B410" s="135"/>
      <c r="C410" s="91" t="s">
        <v>249</v>
      </c>
      <c r="D410" s="92">
        <f>D415+D420+D425</f>
        <v>103.9</v>
      </c>
      <c r="E410" s="93">
        <f>D410/D407*100</f>
        <v>1.3080699987410298</v>
      </c>
      <c r="F410" s="92">
        <f>F415+F420+F425</f>
        <v>21.22</v>
      </c>
      <c r="G410" s="93">
        <f>F410/F407*100</f>
        <v>3.9056173157623499</v>
      </c>
      <c r="H410" s="94">
        <v>0</v>
      </c>
    </row>
    <row r="411" spans="1:8" ht="21.95" hidden="1" customHeight="1" outlineLevel="1" x14ac:dyDescent="0.2">
      <c r="A411" s="110"/>
      <c r="B411" s="135"/>
      <c r="C411" s="91" t="s">
        <v>250</v>
      </c>
      <c r="D411" s="92">
        <f>D416+D421</f>
        <v>0</v>
      </c>
      <c r="E411" s="93">
        <f>D411/D407*100</f>
        <v>0</v>
      </c>
      <c r="F411" s="92">
        <v>0</v>
      </c>
      <c r="G411" s="93">
        <f>F411/F407*100</f>
        <v>0</v>
      </c>
      <c r="H411" s="94">
        <v>0</v>
      </c>
    </row>
    <row r="412" spans="1:8" ht="21.95" hidden="1" customHeight="1" outlineLevel="1" x14ac:dyDescent="0.2">
      <c r="A412" s="136" t="s">
        <v>71</v>
      </c>
      <c r="B412" s="137" t="s">
        <v>520</v>
      </c>
      <c r="C412" s="91" t="s">
        <v>246</v>
      </c>
      <c r="D412" s="98">
        <f>SUM(D413:D416)</f>
        <v>5263</v>
      </c>
      <c r="E412" s="19">
        <f>SUM(E413:E416)</f>
        <v>100</v>
      </c>
      <c r="F412" s="98">
        <f>SUM(F413:F416)</f>
        <v>0.34</v>
      </c>
      <c r="G412" s="19">
        <f>SUM(G413:G416)</f>
        <v>100</v>
      </c>
      <c r="H412" s="3">
        <f t="shared" ref="H412:H425" si="106">F412/D412*100-100</f>
        <v>-99.993539806194192</v>
      </c>
    </row>
    <row r="413" spans="1:8" ht="28.5" hidden="1" customHeight="1" outlineLevel="1" x14ac:dyDescent="0.2">
      <c r="A413" s="136"/>
      <c r="B413" s="137"/>
      <c r="C413" s="91" t="s">
        <v>247</v>
      </c>
      <c r="D413" s="98">
        <v>5263</v>
      </c>
      <c r="E413" s="19">
        <f>D413/$D$412*100</f>
        <v>100</v>
      </c>
      <c r="F413" s="50">
        <v>0.34</v>
      </c>
      <c r="G413" s="19">
        <f>F413/$F$412*100</f>
        <v>100</v>
      </c>
      <c r="H413" s="3">
        <f t="shared" si="106"/>
        <v>-99.993539806194192</v>
      </c>
    </row>
    <row r="414" spans="1:8" ht="21.95" hidden="1" customHeight="1" outlineLevel="1" x14ac:dyDescent="0.2">
      <c r="A414" s="136"/>
      <c r="B414" s="137"/>
      <c r="C414" s="91" t="s">
        <v>248</v>
      </c>
      <c r="D414" s="98">
        <v>0</v>
      </c>
      <c r="E414" s="19">
        <f t="shared" ref="E414:E416" si="107">D414/$D$412*100</f>
        <v>0</v>
      </c>
      <c r="F414" s="98">
        <v>0</v>
      </c>
      <c r="G414" s="19">
        <f t="shared" ref="G414:G416" si="108">F414/$F$412*100</f>
        <v>0</v>
      </c>
      <c r="H414" s="3" t="s">
        <v>47</v>
      </c>
    </row>
    <row r="415" spans="1:8" ht="21.95" hidden="1" customHeight="1" outlineLevel="1" x14ac:dyDescent="0.2">
      <c r="A415" s="136"/>
      <c r="B415" s="137"/>
      <c r="C415" s="91" t="s">
        <v>249</v>
      </c>
      <c r="D415" s="98">
        <v>0</v>
      </c>
      <c r="E415" s="19">
        <f t="shared" si="107"/>
        <v>0</v>
      </c>
      <c r="F415" s="98">
        <v>0</v>
      </c>
      <c r="G415" s="19">
        <f t="shared" si="108"/>
        <v>0</v>
      </c>
      <c r="H415" s="3" t="s">
        <v>47</v>
      </c>
    </row>
    <row r="416" spans="1:8" ht="21.95" hidden="1" customHeight="1" outlineLevel="1" x14ac:dyDescent="0.2">
      <c r="A416" s="136"/>
      <c r="B416" s="137"/>
      <c r="C416" s="91" t="s">
        <v>250</v>
      </c>
      <c r="D416" s="98">
        <v>0</v>
      </c>
      <c r="E416" s="19">
        <f t="shared" si="107"/>
        <v>0</v>
      </c>
      <c r="F416" s="98">
        <v>0</v>
      </c>
      <c r="G416" s="19">
        <f t="shared" si="108"/>
        <v>0</v>
      </c>
      <c r="H416" s="3" t="s">
        <v>47</v>
      </c>
    </row>
    <row r="417" spans="1:8" ht="21.95" hidden="1" customHeight="1" outlineLevel="1" x14ac:dyDescent="0.2">
      <c r="A417" s="136" t="s">
        <v>72</v>
      </c>
      <c r="B417" s="137" t="s">
        <v>521</v>
      </c>
      <c r="C417" s="91" t="s">
        <v>246</v>
      </c>
      <c r="D417" s="98">
        <f>SUM(D418:D421)</f>
        <v>84</v>
      </c>
      <c r="E417" s="19">
        <f>SUM(E418:E421)</f>
        <v>100</v>
      </c>
      <c r="F417" s="98">
        <f>SUM(F418:F421)</f>
        <v>12.66</v>
      </c>
      <c r="G417" s="19">
        <f>SUM(G418:G421)</f>
        <v>100</v>
      </c>
      <c r="H417" s="3">
        <f t="shared" si="106"/>
        <v>-84.928571428571431</v>
      </c>
    </row>
    <row r="418" spans="1:8" ht="29.25" hidden="1" customHeight="1" outlineLevel="1" x14ac:dyDescent="0.2">
      <c r="A418" s="136"/>
      <c r="B418" s="137"/>
      <c r="C418" s="91" t="s">
        <v>247</v>
      </c>
      <c r="D418" s="98">
        <v>84</v>
      </c>
      <c r="E418" s="19">
        <f>D418/$D$417*100</f>
        <v>100</v>
      </c>
      <c r="F418" s="51">
        <v>12.66</v>
      </c>
      <c r="G418" s="19">
        <f>F418/$F$417*100</f>
        <v>100</v>
      </c>
      <c r="H418" s="3">
        <f t="shared" si="106"/>
        <v>-84.928571428571431</v>
      </c>
    </row>
    <row r="419" spans="1:8" ht="21.95" hidden="1" customHeight="1" outlineLevel="1" x14ac:dyDescent="0.2">
      <c r="A419" s="136"/>
      <c r="B419" s="137"/>
      <c r="C419" s="91" t="s">
        <v>248</v>
      </c>
      <c r="D419" s="98">
        <v>0</v>
      </c>
      <c r="E419" s="19">
        <f t="shared" ref="E419:E421" si="109">D419/$D$417*100</f>
        <v>0</v>
      </c>
      <c r="F419" s="98">
        <v>0</v>
      </c>
      <c r="G419" s="19">
        <f t="shared" ref="G419:G421" si="110">F419/$F$417*100</f>
        <v>0</v>
      </c>
      <c r="H419" s="3" t="s">
        <v>47</v>
      </c>
    </row>
    <row r="420" spans="1:8" ht="21.95" hidden="1" customHeight="1" outlineLevel="1" x14ac:dyDescent="0.2">
      <c r="A420" s="136"/>
      <c r="B420" s="137"/>
      <c r="C420" s="91" t="s">
        <v>249</v>
      </c>
      <c r="D420" s="98">
        <v>0</v>
      </c>
      <c r="E420" s="19">
        <f t="shared" si="109"/>
        <v>0</v>
      </c>
      <c r="F420" s="98">
        <v>0</v>
      </c>
      <c r="G420" s="19">
        <f t="shared" si="110"/>
        <v>0</v>
      </c>
      <c r="H420" s="3" t="s">
        <v>47</v>
      </c>
    </row>
    <row r="421" spans="1:8" ht="21.95" hidden="1" customHeight="1" outlineLevel="1" x14ac:dyDescent="0.2">
      <c r="A421" s="136"/>
      <c r="B421" s="137"/>
      <c r="C421" s="91" t="s">
        <v>250</v>
      </c>
      <c r="D421" s="98">
        <v>0</v>
      </c>
      <c r="E421" s="19">
        <f t="shared" si="109"/>
        <v>0</v>
      </c>
      <c r="F421" s="98">
        <v>0</v>
      </c>
      <c r="G421" s="19">
        <f t="shared" si="110"/>
        <v>0</v>
      </c>
      <c r="H421" s="3" t="s">
        <v>47</v>
      </c>
    </row>
    <row r="422" spans="1:8" ht="21.95" hidden="1" customHeight="1" outlineLevel="1" x14ac:dyDescent="0.2">
      <c r="A422" s="136" t="s">
        <v>493</v>
      </c>
      <c r="B422" s="137" t="s">
        <v>522</v>
      </c>
      <c r="C422" s="91" t="s">
        <v>246</v>
      </c>
      <c r="D422" s="98">
        <f>SUM(D423:D426)</f>
        <v>2596</v>
      </c>
      <c r="E422" s="19">
        <f>SUM(E423:E426)</f>
        <v>100</v>
      </c>
      <c r="F422" s="98">
        <f>SUM(F423:F426)</f>
        <v>530.32000000000005</v>
      </c>
      <c r="G422" s="19">
        <f>SUM(G423:G426)</f>
        <v>100</v>
      </c>
      <c r="H422" s="3">
        <f t="shared" si="106"/>
        <v>-79.571648690292761</v>
      </c>
    </row>
    <row r="423" spans="1:8" ht="29.25" hidden="1" customHeight="1" outlineLevel="1" x14ac:dyDescent="0.2">
      <c r="A423" s="136"/>
      <c r="B423" s="137"/>
      <c r="C423" s="91" t="s">
        <v>247</v>
      </c>
      <c r="D423" s="98">
        <v>0</v>
      </c>
      <c r="E423" s="19">
        <f>D423/$D$417*100</f>
        <v>0</v>
      </c>
      <c r="F423" s="51">
        <v>0</v>
      </c>
      <c r="G423" s="19">
        <f>F423/$F$417*100</f>
        <v>0</v>
      </c>
      <c r="H423" s="3" t="s">
        <v>47</v>
      </c>
    </row>
    <row r="424" spans="1:8" ht="21.95" hidden="1" customHeight="1" outlineLevel="1" x14ac:dyDescent="0.2">
      <c r="A424" s="136"/>
      <c r="B424" s="137"/>
      <c r="C424" s="91" t="s">
        <v>248</v>
      </c>
      <c r="D424" s="98">
        <v>2492.1</v>
      </c>
      <c r="E424" s="19">
        <f>D424/D422*100</f>
        <v>95.997688751926034</v>
      </c>
      <c r="F424" s="98">
        <v>509.1</v>
      </c>
      <c r="G424" s="19">
        <f>F424/$F$422*100</f>
        <v>95.99864232915975</v>
      </c>
      <c r="H424" s="3">
        <f t="shared" si="106"/>
        <v>-79.571445768628863</v>
      </c>
    </row>
    <row r="425" spans="1:8" ht="21.95" hidden="1" customHeight="1" outlineLevel="1" x14ac:dyDescent="0.2">
      <c r="A425" s="136"/>
      <c r="B425" s="137"/>
      <c r="C425" s="91" t="s">
        <v>249</v>
      </c>
      <c r="D425" s="98">
        <v>103.9</v>
      </c>
      <c r="E425" s="19">
        <f>D425/D422*100</f>
        <v>4.0023112480739602</v>
      </c>
      <c r="F425" s="98">
        <v>21.22</v>
      </c>
      <c r="G425" s="19">
        <f>F425/$F$422*100</f>
        <v>4.001357670840247</v>
      </c>
      <c r="H425" s="3">
        <f t="shared" si="106"/>
        <v>-79.576515880654483</v>
      </c>
    </row>
    <row r="426" spans="1:8" ht="21.95" hidden="1" customHeight="1" outlineLevel="1" x14ac:dyDescent="0.2">
      <c r="A426" s="136"/>
      <c r="B426" s="137"/>
      <c r="C426" s="91" t="s">
        <v>250</v>
      </c>
      <c r="D426" s="98">
        <v>0</v>
      </c>
      <c r="E426" s="19">
        <f t="shared" ref="E426" si="111">D426/$D$417*100</f>
        <v>0</v>
      </c>
      <c r="F426" s="98">
        <v>0</v>
      </c>
      <c r="G426" s="19">
        <f t="shared" ref="G426" si="112">F426/$F$417*100</f>
        <v>0</v>
      </c>
      <c r="H426" s="3" t="s">
        <v>47</v>
      </c>
    </row>
    <row r="427" spans="1:8" ht="21.95" hidden="1" customHeight="1" outlineLevel="1" x14ac:dyDescent="0.2">
      <c r="A427" s="110" t="s">
        <v>73</v>
      </c>
      <c r="B427" s="135" t="s">
        <v>523</v>
      </c>
      <c r="C427" s="91" t="s">
        <v>246</v>
      </c>
      <c r="D427" s="92">
        <f>SUM(D428:D431)</f>
        <v>18041.3</v>
      </c>
      <c r="E427" s="93">
        <f>SUM(E428:E431)</f>
        <v>100</v>
      </c>
      <c r="F427" s="92">
        <f>SUM(F428:F431)</f>
        <v>17514</v>
      </c>
      <c r="G427" s="93">
        <f>SUM(G428:G431)</f>
        <v>100</v>
      </c>
      <c r="H427" s="26">
        <f t="shared" ref="H427:H435" si="113">F427/D427*100-100</f>
        <v>-2.9227383835976326</v>
      </c>
    </row>
    <row r="428" spans="1:8" ht="36" hidden="1" customHeight="1" outlineLevel="1" x14ac:dyDescent="0.2">
      <c r="A428" s="110"/>
      <c r="B428" s="135"/>
      <c r="C428" s="91" t="s">
        <v>247</v>
      </c>
      <c r="D428" s="92">
        <f>D433</f>
        <v>3150</v>
      </c>
      <c r="E428" s="93">
        <f>D428/D427*100</f>
        <v>17.459939139640714</v>
      </c>
      <c r="F428" s="92">
        <f>F433</f>
        <v>3150</v>
      </c>
      <c r="G428" s="93">
        <f>F428/F427*100</f>
        <v>17.985611510791365</v>
      </c>
      <c r="H428" s="26">
        <f t="shared" si="113"/>
        <v>0</v>
      </c>
    </row>
    <row r="429" spans="1:8" ht="21.95" hidden="1" customHeight="1" outlineLevel="1" x14ac:dyDescent="0.2">
      <c r="A429" s="110"/>
      <c r="B429" s="135"/>
      <c r="C429" s="91" t="s">
        <v>248</v>
      </c>
      <c r="D429" s="92">
        <f t="shared" ref="D429:F431" si="114">D434</f>
        <v>2710.5</v>
      </c>
      <c r="E429" s="93">
        <f>D429/D427*100</f>
        <v>15.023861916824178</v>
      </c>
      <c r="F429" s="92">
        <f t="shared" si="114"/>
        <v>2614.48</v>
      </c>
      <c r="G429" s="93">
        <f>F429/F427*100</f>
        <v>14.927943359598036</v>
      </c>
      <c r="H429" s="26">
        <f t="shared" si="113"/>
        <v>-3.5425198302896206</v>
      </c>
    </row>
    <row r="430" spans="1:8" ht="21.95" hidden="1" customHeight="1" outlineLevel="1" x14ac:dyDescent="0.2">
      <c r="A430" s="110"/>
      <c r="B430" s="135"/>
      <c r="C430" s="91" t="s">
        <v>249</v>
      </c>
      <c r="D430" s="92">
        <f t="shared" si="114"/>
        <v>12180.8</v>
      </c>
      <c r="E430" s="93">
        <f>D430/D427*100</f>
        <v>67.516198943535116</v>
      </c>
      <c r="F430" s="92">
        <f t="shared" si="114"/>
        <v>11749.52</v>
      </c>
      <c r="G430" s="93">
        <f>F430/F427*100</f>
        <v>67.086445129610595</v>
      </c>
      <c r="H430" s="26">
        <f t="shared" si="113"/>
        <v>-3.540654144226977</v>
      </c>
    </row>
    <row r="431" spans="1:8" ht="21.95" hidden="1" customHeight="1" outlineLevel="1" x14ac:dyDescent="0.2">
      <c r="A431" s="110"/>
      <c r="B431" s="135"/>
      <c r="C431" s="91" t="s">
        <v>250</v>
      </c>
      <c r="D431" s="92">
        <f t="shared" si="114"/>
        <v>0</v>
      </c>
      <c r="E431" s="93">
        <f>D431/D427*100</f>
        <v>0</v>
      </c>
      <c r="F431" s="92">
        <f t="shared" si="114"/>
        <v>0</v>
      </c>
      <c r="G431" s="93">
        <f>F431/F427*100</f>
        <v>0</v>
      </c>
      <c r="H431" s="94" t="s">
        <v>47</v>
      </c>
    </row>
    <row r="432" spans="1:8" ht="21.95" hidden="1" customHeight="1" outlineLevel="1" x14ac:dyDescent="0.2">
      <c r="A432" s="136" t="s">
        <v>74</v>
      </c>
      <c r="B432" s="137" t="s">
        <v>640</v>
      </c>
      <c r="C432" s="91" t="s">
        <v>246</v>
      </c>
      <c r="D432" s="98">
        <f>SUM(D433:D436)</f>
        <v>18041.3</v>
      </c>
      <c r="E432" s="19">
        <f>SUM(E433:E436)</f>
        <v>100</v>
      </c>
      <c r="F432" s="98">
        <f>SUM(F433:F436)</f>
        <v>17514</v>
      </c>
      <c r="G432" s="19">
        <f>SUM(G433:G436)</f>
        <v>100</v>
      </c>
      <c r="H432" s="30">
        <f t="shared" si="113"/>
        <v>-2.9227383835976326</v>
      </c>
    </row>
    <row r="433" spans="1:8" ht="31.5" hidden="1" customHeight="1" outlineLevel="1" x14ac:dyDescent="0.2">
      <c r="A433" s="136"/>
      <c r="B433" s="137"/>
      <c r="C433" s="91" t="s">
        <v>247</v>
      </c>
      <c r="D433" s="98">
        <v>3150</v>
      </c>
      <c r="E433" s="19">
        <f>D433/$D$432*100</f>
        <v>17.459939139640714</v>
      </c>
      <c r="F433" s="52">
        <v>3150</v>
      </c>
      <c r="G433" s="19">
        <f>F433/$F$432*100</f>
        <v>17.985611510791365</v>
      </c>
      <c r="H433" s="30">
        <f t="shared" si="113"/>
        <v>0</v>
      </c>
    </row>
    <row r="434" spans="1:8" ht="21.95" hidden="1" customHeight="1" outlineLevel="1" x14ac:dyDescent="0.2">
      <c r="A434" s="136"/>
      <c r="B434" s="137"/>
      <c r="C434" s="91" t="s">
        <v>248</v>
      </c>
      <c r="D434" s="98">
        <v>2710.5</v>
      </c>
      <c r="E434" s="19">
        <f t="shared" ref="E434:E436" si="115">D434/$D$432*100</f>
        <v>15.023861916824178</v>
      </c>
      <c r="F434" s="53">
        <v>2614.48</v>
      </c>
      <c r="G434" s="19">
        <f t="shared" ref="G434:G436" si="116">F434/$F$432*100</f>
        <v>14.927943359598036</v>
      </c>
      <c r="H434" s="30">
        <f t="shared" si="113"/>
        <v>-3.5425198302896206</v>
      </c>
    </row>
    <row r="435" spans="1:8" ht="21.95" hidden="1" customHeight="1" outlineLevel="1" x14ac:dyDescent="0.2">
      <c r="A435" s="136"/>
      <c r="B435" s="137"/>
      <c r="C435" s="91" t="s">
        <v>249</v>
      </c>
      <c r="D435" s="98">
        <v>12180.8</v>
      </c>
      <c r="E435" s="19">
        <f t="shared" si="115"/>
        <v>67.516198943535116</v>
      </c>
      <c r="F435" s="54">
        <v>11749.52</v>
      </c>
      <c r="G435" s="19">
        <f t="shared" si="116"/>
        <v>67.086445129610595</v>
      </c>
      <c r="H435" s="30">
        <f t="shared" si="113"/>
        <v>-3.540654144226977</v>
      </c>
    </row>
    <row r="436" spans="1:8" ht="21.95" hidden="1" customHeight="1" outlineLevel="1" x14ac:dyDescent="0.2">
      <c r="A436" s="136"/>
      <c r="B436" s="137"/>
      <c r="C436" s="91" t="s">
        <v>250</v>
      </c>
      <c r="D436" s="98">
        <v>0</v>
      </c>
      <c r="E436" s="19">
        <f t="shared" si="115"/>
        <v>0</v>
      </c>
      <c r="F436" s="33">
        <v>0</v>
      </c>
      <c r="G436" s="19">
        <f t="shared" si="116"/>
        <v>0</v>
      </c>
      <c r="H436" s="30" t="s">
        <v>47</v>
      </c>
    </row>
    <row r="437" spans="1:8" ht="21.95" hidden="1" customHeight="1" outlineLevel="1" x14ac:dyDescent="0.2">
      <c r="A437" s="110" t="s">
        <v>366</v>
      </c>
      <c r="B437" s="135" t="s">
        <v>370</v>
      </c>
      <c r="C437" s="91" t="s">
        <v>246</v>
      </c>
      <c r="D437" s="92">
        <f>SUM(D438:D441)</f>
        <v>45</v>
      </c>
      <c r="E437" s="93">
        <v>100</v>
      </c>
      <c r="F437" s="92">
        <f>SUM(F438:F441)</f>
        <v>0</v>
      </c>
      <c r="G437" s="93">
        <v>100</v>
      </c>
      <c r="H437" s="3">
        <f t="shared" ref="H437:H438" si="117">F437/D437*100-100</f>
        <v>-100</v>
      </c>
    </row>
    <row r="438" spans="1:8" ht="31.5" hidden="1" customHeight="1" outlineLevel="1" x14ac:dyDescent="0.2">
      <c r="A438" s="110"/>
      <c r="B438" s="135"/>
      <c r="C438" s="91" t="s">
        <v>247</v>
      </c>
      <c r="D438" s="92">
        <f>D443+D448+D453</f>
        <v>45</v>
      </c>
      <c r="E438" s="93">
        <f>D438/$D$437*100</f>
        <v>100</v>
      </c>
      <c r="F438" s="55">
        <f>F443+F448+F453</f>
        <v>0</v>
      </c>
      <c r="G438" s="56">
        <v>0</v>
      </c>
      <c r="H438" s="3">
        <f t="shared" si="117"/>
        <v>-100</v>
      </c>
    </row>
    <row r="439" spans="1:8" ht="21.95" hidden="1" customHeight="1" outlineLevel="1" x14ac:dyDescent="0.2">
      <c r="A439" s="110"/>
      <c r="B439" s="135"/>
      <c r="C439" s="91" t="s">
        <v>248</v>
      </c>
      <c r="D439" s="92">
        <f>D444+D449+D454</f>
        <v>0</v>
      </c>
      <c r="E439" s="93">
        <f t="shared" ref="E439:E441" si="118">D439/$D$437*100</f>
        <v>0</v>
      </c>
      <c r="F439" s="57">
        <f>F454</f>
        <v>0</v>
      </c>
      <c r="G439" s="58">
        <v>0</v>
      </c>
      <c r="H439" s="94" t="s">
        <v>47</v>
      </c>
    </row>
    <row r="440" spans="1:8" ht="21.95" hidden="1" customHeight="1" outlineLevel="1" x14ac:dyDescent="0.2">
      <c r="A440" s="110"/>
      <c r="B440" s="135"/>
      <c r="C440" s="91" t="s">
        <v>249</v>
      </c>
      <c r="D440" s="92">
        <f>D445+D450+D455</f>
        <v>0</v>
      </c>
      <c r="E440" s="93">
        <f t="shared" si="118"/>
        <v>0</v>
      </c>
      <c r="F440" s="59">
        <f>F450</f>
        <v>0</v>
      </c>
      <c r="G440" s="60">
        <v>0</v>
      </c>
      <c r="H440" s="94" t="s">
        <v>47</v>
      </c>
    </row>
    <row r="441" spans="1:8" ht="21.95" hidden="1" customHeight="1" outlineLevel="1" x14ac:dyDescent="0.2">
      <c r="A441" s="110"/>
      <c r="B441" s="135"/>
      <c r="C441" s="91" t="s">
        <v>250</v>
      </c>
      <c r="D441" s="92">
        <f>D446+D451+D456</f>
        <v>0</v>
      </c>
      <c r="E441" s="93">
        <f t="shared" si="118"/>
        <v>0</v>
      </c>
      <c r="F441" s="92">
        <v>0</v>
      </c>
      <c r="G441" s="93">
        <v>0</v>
      </c>
      <c r="H441" s="94" t="s">
        <v>47</v>
      </c>
    </row>
    <row r="442" spans="1:8" ht="21.95" hidden="1" customHeight="1" outlineLevel="1" x14ac:dyDescent="0.2">
      <c r="A442" s="136" t="s">
        <v>367</v>
      </c>
      <c r="B442" s="137" t="s">
        <v>641</v>
      </c>
      <c r="C442" s="91" t="s">
        <v>246</v>
      </c>
      <c r="D442" s="98">
        <f>SUM(D443:D446)</f>
        <v>5</v>
      </c>
      <c r="E442" s="19">
        <v>100</v>
      </c>
      <c r="F442" s="98">
        <f>SUM(F443:F446)</f>
        <v>0</v>
      </c>
      <c r="G442" s="19">
        <v>100</v>
      </c>
      <c r="H442" s="3">
        <f t="shared" ref="H442:H443" si="119">F442/D442*100-100</f>
        <v>-100</v>
      </c>
    </row>
    <row r="443" spans="1:8" ht="36" hidden="1" customHeight="1" outlineLevel="1" x14ac:dyDescent="0.2">
      <c r="A443" s="136"/>
      <c r="B443" s="137"/>
      <c r="C443" s="91" t="s">
        <v>247</v>
      </c>
      <c r="D443" s="98">
        <v>5</v>
      </c>
      <c r="E443" s="19">
        <f>D443/$D$442*100</f>
        <v>100</v>
      </c>
      <c r="F443" s="52">
        <v>0</v>
      </c>
      <c r="G443" s="19">
        <v>0</v>
      </c>
      <c r="H443" s="3">
        <f t="shared" si="119"/>
        <v>-100</v>
      </c>
    </row>
    <row r="444" spans="1:8" ht="21.95" hidden="1" customHeight="1" outlineLevel="1" x14ac:dyDescent="0.2">
      <c r="A444" s="136"/>
      <c r="B444" s="137"/>
      <c r="C444" s="91" t="s">
        <v>248</v>
      </c>
      <c r="D444" s="98">
        <v>0</v>
      </c>
      <c r="E444" s="19">
        <f t="shared" ref="E444:E446" si="120">D444/$D$442*100</f>
        <v>0</v>
      </c>
      <c r="F444" s="98">
        <v>0</v>
      </c>
      <c r="G444" s="19">
        <v>0</v>
      </c>
      <c r="H444" s="3" t="s">
        <v>47</v>
      </c>
    </row>
    <row r="445" spans="1:8" ht="21.95" hidden="1" customHeight="1" outlineLevel="1" x14ac:dyDescent="0.2">
      <c r="A445" s="136"/>
      <c r="B445" s="137"/>
      <c r="C445" s="91" t="s">
        <v>249</v>
      </c>
      <c r="D445" s="98">
        <v>0</v>
      </c>
      <c r="E445" s="19">
        <f t="shared" si="120"/>
        <v>0</v>
      </c>
      <c r="F445" s="98">
        <v>0</v>
      </c>
      <c r="G445" s="19">
        <v>0</v>
      </c>
      <c r="H445" s="3" t="s">
        <v>47</v>
      </c>
    </row>
    <row r="446" spans="1:8" ht="21.95" hidden="1" customHeight="1" outlineLevel="1" x14ac:dyDescent="0.2">
      <c r="A446" s="136"/>
      <c r="B446" s="137"/>
      <c r="C446" s="91" t="s">
        <v>250</v>
      </c>
      <c r="D446" s="98">
        <v>0</v>
      </c>
      <c r="E446" s="19">
        <f t="shared" si="120"/>
        <v>0</v>
      </c>
      <c r="F446" s="98">
        <v>0</v>
      </c>
      <c r="G446" s="19">
        <v>0</v>
      </c>
      <c r="H446" s="3" t="s">
        <v>47</v>
      </c>
    </row>
    <row r="447" spans="1:8" ht="21.95" hidden="1" customHeight="1" outlineLevel="1" x14ac:dyDescent="0.2">
      <c r="A447" s="136" t="s">
        <v>368</v>
      </c>
      <c r="B447" s="137" t="s">
        <v>524</v>
      </c>
      <c r="C447" s="91" t="s">
        <v>246</v>
      </c>
      <c r="D447" s="98">
        <f>SUM(D448:D451)</f>
        <v>20</v>
      </c>
      <c r="E447" s="19">
        <v>100</v>
      </c>
      <c r="F447" s="98">
        <f>SUM(F448:F451)</f>
        <v>0</v>
      </c>
      <c r="G447" s="19">
        <v>100</v>
      </c>
      <c r="H447" s="3">
        <f t="shared" ref="H447:H448" si="121">F447/D447*100-100</f>
        <v>-100</v>
      </c>
    </row>
    <row r="448" spans="1:8" ht="30" hidden="1" customHeight="1" outlineLevel="1" x14ac:dyDescent="0.2">
      <c r="A448" s="136"/>
      <c r="B448" s="137"/>
      <c r="C448" s="91" t="s">
        <v>247</v>
      </c>
      <c r="D448" s="98">
        <v>20</v>
      </c>
      <c r="E448" s="19">
        <f>D448/$D$447*100</f>
        <v>100</v>
      </c>
      <c r="F448" s="52">
        <v>0</v>
      </c>
      <c r="G448" s="19">
        <v>0</v>
      </c>
      <c r="H448" s="3">
        <f t="shared" si="121"/>
        <v>-100</v>
      </c>
    </row>
    <row r="449" spans="1:9" ht="21.95" hidden="1" customHeight="1" outlineLevel="1" x14ac:dyDescent="0.2">
      <c r="A449" s="136"/>
      <c r="B449" s="137"/>
      <c r="C449" s="91" t="s">
        <v>248</v>
      </c>
      <c r="D449" s="98">
        <v>0</v>
      </c>
      <c r="E449" s="19">
        <f t="shared" ref="E449:E451" si="122">D449/$D$447*100</f>
        <v>0</v>
      </c>
      <c r="F449" s="53">
        <v>0</v>
      </c>
      <c r="G449" s="19">
        <v>0</v>
      </c>
      <c r="H449" s="3" t="s">
        <v>47</v>
      </c>
    </row>
    <row r="450" spans="1:9" ht="21.95" hidden="1" customHeight="1" outlineLevel="1" x14ac:dyDescent="0.2">
      <c r="A450" s="136"/>
      <c r="B450" s="137"/>
      <c r="C450" s="91" t="s">
        <v>249</v>
      </c>
      <c r="D450" s="98">
        <v>0</v>
      </c>
      <c r="E450" s="19">
        <f t="shared" si="122"/>
        <v>0</v>
      </c>
      <c r="F450" s="54">
        <v>0</v>
      </c>
      <c r="G450" s="19">
        <v>0</v>
      </c>
      <c r="H450" s="3" t="s">
        <v>47</v>
      </c>
    </row>
    <row r="451" spans="1:9" ht="21.95" hidden="1" customHeight="1" outlineLevel="1" x14ac:dyDescent="0.2">
      <c r="A451" s="136"/>
      <c r="B451" s="137"/>
      <c r="C451" s="91" t="s">
        <v>250</v>
      </c>
      <c r="D451" s="98">
        <v>0</v>
      </c>
      <c r="E451" s="19">
        <f t="shared" si="122"/>
        <v>0</v>
      </c>
      <c r="F451" s="98">
        <v>0</v>
      </c>
      <c r="G451" s="19">
        <v>0</v>
      </c>
      <c r="H451" s="3" t="s">
        <v>47</v>
      </c>
    </row>
    <row r="452" spans="1:9" ht="21.95" hidden="1" customHeight="1" outlineLevel="1" x14ac:dyDescent="0.2">
      <c r="A452" s="136" t="s">
        <v>369</v>
      </c>
      <c r="B452" s="137" t="s">
        <v>525</v>
      </c>
      <c r="C452" s="91" t="s">
        <v>246</v>
      </c>
      <c r="D452" s="98">
        <f>SUM(D453:D456)</f>
        <v>20</v>
      </c>
      <c r="E452" s="19">
        <f>SUM(E453:E456)</f>
        <v>100</v>
      </c>
      <c r="F452" s="98">
        <f>SUM(F453:F456)</f>
        <v>0</v>
      </c>
      <c r="G452" s="19">
        <v>0</v>
      </c>
      <c r="H452" s="3">
        <f t="shared" ref="H452:H453" si="123">F452/D452*100-100</f>
        <v>-100</v>
      </c>
    </row>
    <row r="453" spans="1:9" ht="29.25" hidden="1" customHeight="1" outlineLevel="1" x14ac:dyDescent="0.2">
      <c r="A453" s="136"/>
      <c r="B453" s="137"/>
      <c r="C453" s="91" t="s">
        <v>247</v>
      </c>
      <c r="D453" s="98">
        <v>20</v>
      </c>
      <c r="E453" s="19">
        <f>D453/$D$452*100</f>
        <v>100</v>
      </c>
      <c r="F453" s="52">
        <v>0</v>
      </c>
      <c r="G453" s="19">
        <v>0</v>
      </c>
      <c r="H453" s="3">
        <f t="shared" si="123"/>
        <v>-100</v>
      </c>
    </row>
    <row r="454" spans="1:9" ht="21.95" hidden="1" customHeight="1" outlineLevel="1" x14ac:dyDescent="0.2">
      <c r="A454" s="136"/>
      <c r="B454" s="137"/>
      <c r="C454" s="91" t="s">
        <v>248</v>
      </c>
      <c r="D454" s="98">
        <v>0</v>
      </c>
      <c r="E454" s="19">
        <f t="shared" ref="E454:E456" si="124">D454/$D$452*100</f>
        <v>0</v>
      </c>
      <c r="F454" s="53">
        <v>0</v>
      </c>
      <c r="G454" s="19">
        <v>0</v>
      </c>
      <c r="H454" s="3" t="s">
        <v>47</v>
      </c>
    </row>
    <row r="455" spans="1:9" ht="21.95" hidden="1" customHeight="1" outlineLevel="1" x14ac:dyDescent="0.2">
      <c r="A455" s="136"/>
      <c r="B455" s="137"/>
      <c r="C455" s="91" t="s">
        <v>249</v>
      </c>
      <c r="D455" s="98">
        <v>0</v>
      </c>
      <c r="E455" s="19">
        <f t="shared" si="124"/>
        <v>0</v>
      </c>
      <c r="F455" s="54">
        <v>0</v>
      </c>
      <c r="G455" s="19">
        <v>0</v>
      </c>
      <c r="H455" s="3" t="s">
        <v>47</v>
      </c>
    </row>
    <row r="456" spans="1:9" ht="21.95" hidden="1" customHeight="1" outlineLevel="1" x14ac:dyDescent="0.2">
      <c r="A456" s="136"/>
      <c r="B456" s="137"/>
      <c r="C456" s="91" t="s">
        <v>250</v>
      </c>
      <c r="D456" s="98">
        <v>0</v>
      </c>
      <c r="E456" s="19">
        <f t="shared" si="124"/>
        <v>0</v>
      </c>
      <c r="F456" s="98">
        <v>0</v>
      </c>
      <c r="G456" s="19">
        <v>0</v>
      </c>
      <c r="H456" s="3" t="s">
        <v>47</v>
      </c>
    </row>
    <row r="457" spans="1:9" ht="21.95" customHeight="1" collapsed="1" x14ac:dyDescent="0.2">
      <c r="A457" s="110" t="s">
        <v>75</v>
      </c>
      <c r="B457" s="135" t="s">
        <v>526</v>
      </c>
      <c r="C457" s="97" t="s">
        <v>246</v>
      </c>
      <c r="D457" s="92">
        <f>SUM(D458:D461)</f>
        <v>689708.9</v>
      </c>
      <c r="E457" s="93">
        <f>SUM(E458:E461)</f>
        <v>99.999999999999986</v>
      </c>
      <c r="F457" s="92">
        <f>SUM(F458:F461)</f>
        <v>234740.40000000002</v>
      </c>
      <c r="G457" s="93">
        <f t="shared" ref="G457" si="125">SUM(G458:G461)</f>
        <v>99.999999999999986</v>
      </c>
      <c r="H457" s="94">
        <f t="shared" ref="H457:H520" si="126">F457/D457*100-100</f>
        <v>-65.965293473811926</v>
      </c>
      <c r="I457" s="10"/>
    </row>
    <row r="458" spans="1:9" ht="30" customHeight="1" x14ac:dyDescent="0.2">
      <c r="A458" s="110"/>
      <c r="B458" s="135"/>
      <c r="C458" s="97" t="s">
        <v>247</v>
      </c>
      <c r="D458" s="92">
        <f>D463+D508+D533+D578+D638+D648+D678</f>
        <v>662429</v>
      </c>
      <c r="E458" s="93">
        <f>D458/D$457*100</f>
        <v>96.044722635883048</v>
      </c>
      <c r="F458" s="92">
        <f>F463+F508+F533+F578+F638+F648+F678</f>
        <v>227134.6</v>
      </c>
      <c r="G458" s="93">
        <f>F458/F$457*100</f>
        <v>96.75991009642992</v>
      </c>
      <c r="H458" s="94">
        <f t="shared" si="126"/>
        <v>-65.71185742170104</v>
      </c>
    </row>
    <row r="459" spans="1:9" ht="21.95" customHeight="1" x14ac:dyDescent="0.2">
      <c r="A459" s="110"/>
      <c r="B459" s="135"/>
      <c r="C459" s="97" t="s">
        <v>248</v>
      </c>
      <c r="D459" s="92">
        <f>D464+D509+D534+D579+D639+D649+D679</f>
        <v>1667.5</v>
      </c>
      <c r="E459" s="93">
        <f t="shared" ref="E459:G461" si="127">D459/D$457*100</f>
        <v>0.24176866501215222</v>
      </c>
      <c r="F459" s="92">
        <f>F464+F509+F534+F579+F639+F649+F679</f>
        <v>1275.5999999999999</v>
      </c>
      <c r="G459" s="93">
        <f t="shared" si="127"/>
        <v>0.54340880393830793</v>
      </c>
      <c r="H459" s="94">
        <f t="shared" si="126"/>
        <v>-23.502248875562231</v>
      </c>
    </row>
    <row r="460" spans="1:9" ht="21.95" customHeight="1" x14ac:dyDescent="0.2">
      <c r="A460" s="110"/>
      <c r="B460" s="135"/>
      <c r="C460" s="97" t="s">
        <v>249</v>
      </c>
      <c r="D460" s="92">
        <f>D465+D510+D535+D580+D640+D650+D680</f>
        <v>2237.4</v>
      </c>
      <c r="E460" s="93">
        <f t="shared" si="127"/>
        <v>0.32439772779501613</v>
      </c>
      <c r="F460" s="92">
        <f>F465+F510+F535+F580+F640+F650+F680</f>
        <v>1562.6</v>
      </c>
      <c r="G460" s="93">
        <f t="shared" si="127"/>
        <v>0.66567152479931013</v>
      </c>
      <c r="H460" s="94">
        <f t="shared" si="126"/>
        <v>-30.1600071511576</v>
      </c>
    </row>
    <row r="461" spans="1:9" ht="21.95" customHeight="1" x14ac:dyDescent="0.2">
      <c r="A461" s="110"/>
      <c r="B461" s="135"/>
      <c r="C461" s="97" t="s">
        <v>250</v>
      </c>
      <c r="D461" s="92">
        <f>D466+D511+D536+D581+D641+D651+D681</f>
        <v>23375</v>
      </c>
      <c r="E461" s="93">
        <f t="shared" si="127"/>
        <v>3.3891109713097798</v>
      </c>
      <c r="F461" s="92">
        <f>F466+F511+F536+F581+F641+F651+F681</f>
        <v>4767.5999999999995</v>
      </c>
      <c r="G461" s="93">
        <f t="shared" si="127"/>
        <v>2.0310095748324528</v>
      </c>
      <c r="H461" s="94">
        <f t="shared" si="126"/>
        <v>-79.603850267379684</v>
      </c>
    </row>
    <row r="462" spans="1:9" ht="21.95" hidden="1" customHeight="1" outlineLevel="1" x14ac:dyDescent="0.2">
      <c r="A462" s="110" t="s">
        <v>77</v>
      </c>
      <c r="B462" s="135" t="s">
        <v>527</v>
      </c>
      <c r="C462" s="97" t="s">
        <v>246</v>
      </c>
      <c r="D462" s="92">
        <f>SUM(D463:D466)</f>
        <v>78983.3</v>
      </c>
      <c r="E462" s="93">
        <f>SUM(E463:E466)</f>
        <v>100</v>
      </c>
      <c r="F462" s="92">
        <f>SUM(F463:F466)</f>
        <v>27275.1</v>
      </c>
      <c r="G462" s="93">
        <f>SUM(G463:G466)</f>
        <v>100</v>
      </c>
      <c r="H462" s="94">
        <f t="shared" si="126"/>
        <v>-65.467257002429619</v>
      </c>
    </row>
    <row r="463" spans="1:9" ht="30.75" hidden="1" customHeight="1" outlineLevel="1" x14ac:dyDescent="0.2">
      <c r="A463" s="110"/>
      <c r="B463" s="135"/>
      <c r="C463" s="97" t="s">
        <v>247</v>
      </c>
      <c r="D463" s="92">
        <f>D468+D473+D478+D483+D488+D493+D503</f>
        <v>78413</v>
      </c>
      <c r="E463" s="93">
        <f>D463/D$462*100</f>
        <v>99.277948629647028</v>
      </c>
      <c r="F463" s="92">
        <f>F468+F473+F478+F483+F488+F493+F503</f>
        <v>26796</v>
      </c>
      <c r="G463" s="93">
        <f>F463/F$462*100</f>
        <v>98.243452819604698</v>
      </c>
      <c r="H463" s="94">
        <f t="shared" si="126"/>
        <v>-65.827094997003059</v>
      </c>
      <c r="I463" s="10"/>
    </row>
    <row r="464" spans="1:9" ht="21.95" hidden="1" customHeight="1" outlineLevel="1" x14ac:dyDescent="0.2">
      <c r="A464" s="110"/>
      <c r="B464" s="135"/>
      <c r="C464" s="97" t="s">
        <v>248</v>
      </c>
      <c r="D464" s="92">
        <f>D469+D474+D479+D484+D489+D494+D504</f>
        <v>348.3</v>
      </c>
      <c r="E464" s="93">
        <f t="shared" ref="E464:G466" si="128">D464/D$462*100</f>
        <v>0.44097929562325205</v>
      </c>
      <c r="F464" s="92">
        <f>F469+F474+F479+F484+F489+F494+F504</f>
        <v>348.3</v>
      </c>
      <c r="G464" s="93">
        <f t="shared" si="128"/>
        <v>1.2769889019655292</v>
      </c>
      <c r="H464" s="94">
        <f t="shared" si="126"/>
        <v>0</v>
      </c>
    </row>
    <row r="465" spans="1:8" ht="21.95" hidden="1" customHeight="1" outlineLevel="1" x14ac:dyDescent="0.2">
      <c r="A465" s="110"/>
      <c r="B465" s="135"/>
      <c r="C465" s="97" t="s">
        <v>249</v>
      </c>
      <c r="D465" s="92">
        <f>D470+D475+D480+D485+D490+D495+D505</f>
        <v>110</v>
      </c>
      <c r="E465" s="93">
        <f t="shared" si="128"/>
        <v>0.1392699469381502</v>
      </c>
      <c r="F465" s="92">
        <f>F470+F475+F480+F485+F490+F495+F505</f>
        <v>110</v>
      </c>
      <c r="G465" s="93">
        <f t="shared" si="128"/>
        <v>0.40329824638589784</v>
      </c>
      <c r="H465" s="94">
        <f t="shared" si="126"/>
        <v>0</v>
      </c>
    </row>
    <row r="466" spans="1:8" ht="21.95" hidden="1" customHeight="1" outlineLevel="1" x14ac:dyDescent="0.2">
      <c r="A466" s="110"/>
      <c r="B466" s="135"/>
      <c r="C466" s="97" t="s">
        <v>250</v>
      </c>
      <c r="D466" s="92">
        <f>D471+D476+D481+D486+D491+D496+D506</f>
        <v>112</v>
      </c>
      <c r="E466" s="93">
        <f t="shared" si="128"/>
        <v>0.14180212779157111</v>
      </c>
      <c r="F466" s="92">
        <f>F471+F476+F481+F486+F491+F496+F506</f>
        <v>20.8</v>
      </c>
      <c r="G466" s="93">
        <f t="shared" si="128"/>
        <v>7.626003204387885E-2</v>
      </c>
      <c r="H466" s="94">
        <f t="shared" si="126"/>
        <v>-81.428571428571431</v>
      </c>
    </row>
    <row r="467" spans="1:8" ht="21.95" hidden="1" customHeight="1" outlineLevel="1" x14ac:dyDescent="0.2">
      <c r="A467" s="136" t="s">
        <v>78</v>
      </c>
      <c r="B467" s="137" t="s">
        <v>43</v>
      </c>
      <c r="C467" s="99" t="s">
        <v>246</v>
      </c>
      <c r="D467" s="98">
        <f>SUM(D468:D471)</f>
        <v>76433</v>
      </c>
      <c r="E467" s="19">
        <f>SUM(E468:E471)</f>
        <v>100</v>
      </c>
      <c r="F467" s="98">
        <f>SUM(F468:F471)</f>
        <v>26446.799999999999</v>
      </c>
      <c r="G467" s="19">
        <f>SUM(G468:G471)</f>
        <v>100</v>
      </c>
      <c r="H467" s="3">
        <f t="shared" si="126"/>
        <v>-65.398715214632432</v>
      </c>
    </row>
    <row r="468" spans="1:8" ht="34.5" hidden="1" customHeight="1" outlineLevel="1" x14ac:dyDescent="0.2">
      <c r="A468" s="136"/>
      <c r="B468" s="137"/>
      <c r="C468" s="99" t="s">
        <v>247</v>
      </c>
      <c r="D468" s="98">
        <v>76321</v>
      </c>
      <c r="E468" s="19">
        <f>D468/D$467*100</f>
        <v>99.853466434655189</v>
      </c>
      <c r="F468" s="98">
        <v>26426</v>
      </c>
      <c r="G468" s="19">
        <f>F468/F$467*100</f>
        <v>99.921351543475964</v>
      </c>
      <c r="H468" s="3">
        <f t="shared" si="126"/>
        <v>-65.375191624847687</v>
      </c>
    </row>
    <row r="469" spans="1:8" ht="21.95" hidden="1" customHeight="1" outlineLevel="1" x14ac:dyDescent="0.2">
      <c r="A469" s="136"/>
      <c r="B469" s="137"/>
      <c r="C469" s="99" t="s">
        <v>248</v>
      </c>
      <c r="D469" s="98">
        <v>0</v>
      </c>
      <c r="E469" s="19">
        <f t="shared" ref="E469:G471" si="129">D469/D$467*100</f>
        <v>0</v>
      </c>
      <c r="F469" s="98">
        <v>0</v>
      </c>
      <c r="G469" s="19">
        <f t="shared" si="129"/>
        <v>0</v>
      </c>
      <c r="H469" s="3" t="s">
        <v>47</v>
      </c>
    </row>
    <row r="470" spans="1:8" ht="21.95" hidden="1" customHeight="1" outlineLevel="1" x14ac:dyDescent="0.2">
      <c r="A470" s="136"/>
      <c r="B470" s="137"/>
      <c r="C470" s="99" t="s">
        <v>249</v>
      </c>
      <c r="D470" s="98">
        <v>0</v>
      </c>
      <c r="E470" s="19">
        <f t="shared" si="129"/>
        <v>0</v>
      </c>
      <c r="F470" s="98">
        <v>0</v>
      </c>
      <c r="G470" s="19">
        <f t="shared" si="129"/>
        <v>0</v>
      </c>
      <c r="H470" s="3" t="s">
        <v>47</v>
      </c>
    </row>
    <row r="471" spans="1:8" ht="21.95" hidden="1" customHeight="1" outlineLevel="1" x14ac:dyDescent="0.2">
      <c r="A471" s="136"/>
      <c r="B471" s="137"/>
      <c r="C471" s="99" t="s">
        <v>250</v>
      </c>
      <c r="D471" s="98">
        <v>112</v>
      </c>
      <c r="E471" s="19">
        <f t="shared" si="129"/>
        <v>0.14653356534481179</v>
      </c>
      <c r="F471" s="98">
        <v>20.8</v>
      </c>
      <c r="G471" s="19">
        <f t="shared" si="129"/>
        <v>7.8648456524040719E-2</v>
      </c>
      <c r="H471" s="3">
        <f t="shared" si="126"/>
        <v>-81.428571428571431</v>
      </c>
    </row>
    <row r="472" spans="1:8" ht="21.95" hidden="1" customHeight="1" outlineLevel="1" x14ac:dyDescent="0.2">
      <c r="A472" s="136" t="s">
        <v>79</v>
      </c>
      <c r="B472" s="137" t="s">
        <v>528</v>
      </c>
      <c r="C472" s="99" t="s">
        <v>246</v>
      </c>
      <c r="D472" s="98">
        <f>SUM(D473:D476)</f>
        <v>0</v>
      </c>
      <c r="E472" s="19">
        <f>SUM(E473:E476)</f>
        <v>0</v>
      </c>
      <c r="F472" s="98">
        <f>SUM(F473:F476)</f>
        <v>14.4</v>
      </c>
      <c r="G472" s="19">
        <v>100</v>
      </c>
      <c r="H472" s="3">
        <v>0</v>
      </c>
    </row>
    <row r="473" spans="1:8" ht="35.25" hidden="1" customHeight="1" outlineLevel="1" x14ac:dyDescent="0.2">
      <c r="A473" s="136"/>
      <c r="B473" s="137"/>
      <c r="C473" s="99" t="s">
        <v>247</v>
      </c>
      <c r="D473" s="98">
        <v>0</v>
      </c>
      <c r="E473" s="19">
        <v>0</v>
      </c>
      <c r="F473" s="98">
        <v>14.4</v>
      </c>
      <c r="G473" s="19">
        <v>100</v>
      </c>
      <c r="H473" s="3">
        <v>0</v>
      </c>
    </row>
    <row r="474" spans="1:8" ht="21.95" hidden="1" customHeight="1" outlineLevel="1" x14ac:dyDescent="0.2">
      <c r="A474" s="136"/>
      <c r="B474" s="137"/>
      <c r="C474" s="99" t="s">
        <v>248</v>
      </c>
      <c r="D474" s="98">
        <v>0</v>
      </c>
      <c r="E474" s="19">
        <f>D474/D$477*100</f>
        <v>0</v>
      </c>
      <c r="F474" s="98">
        <v>0</v>
      </c>
      <c r="G474" s="19">
        <f>F474/F$477*100</f>
        <v>0</v>
      </c>
      <c r="H474" s="3" t="s">
        <v>47</v>
      </c>
    </row>
    <row r="475" spans="1:8" ht="21.95" hidden="1" customHeight="1" outlineLevel="1" x14ac:dyDescent="0.2">
      <c r="A475" s="136"/>
      <c r="B475" s="137"/>
      <c r="C475" s="99" t="s">
        <v>249</v>
      </c>
      <c r="D475" s="98">
        <v>0</v>
      </c>
      <c r="E475" s="19">
        <f>D475/D$477*100</f>
        <v>0</v>
      </c>
      <c r="F475" s="98">
        <v>0</v>
      </c>
      <c r="G475" s="19">
        <f>F475/F$477*100</f>
        <v>0</v>
      </c>
      <c r="H475" s="3" t="s">
        <v>47</v>
      </c>
    </row>
    <row r="476" spans="1:8" ht="34.5" hidden="1" customHeight="1" outlineLevel="1" x14ac:dyDescent="0.2">
      <c r="A476" s="136"/>
      <c r="B476" s="137"/>
      <c r="C476" s="99" t="s">
        <v>250</v>
      </c>
      <c r="D476" s="98">
        <v>0</v>
      </c>
      <c r="E476" s="19">
        <f>D476/D$477*100</f>
        <v>0</v>
      </c>
      <c r="F476" s="98">
        <v>0</v>
      </c>
      <c r="G476" s="19">
        <f>F476/F$477*100</f>
        <v>0</v>
      </c>
      <c r="H476" s="3" t="s">
        <v>47</v>
      </c>
    </row>
    <row r="477" spans="1:8" ht="21.95" hidden="1" customHeight="1" outlineLevel="1" x14ac:dyDescent="0.2">
      <c r="A477" s="136" t="s">
        <v>80</v>
      </c>
      <c r="B477" s="137" t="s">
        <v>83</v>
      </c>
      <c r="C477" s="99" t="s">
        <v>246</v>
      </c>
      <c r="D477" s="98">
        <f>SUM(D478:D481)</f>
        <v>1552</v>
      </c>
      <c r="E477" s="19">
        <f>SUM(E478:E481)</f>
        <v>100</v>
      </c>
      <c r="F477" s="98">
        <f>SUM(F478:F481)</f>
        <v>195.1</v>
      </c>
      <c r="G477" s="19">
        <f>SUM(G478:G481)</f>
        <v>100</v>
      </c>
      <c r="H477" s="3">
        <f>F477/D477*100-100</f>
        <v>-87.42912371134021</v>
      </c>
    </row>
    <row r="478" spans="1:8" ht="30.75" hidden="1" customHeight="1" outlineLevel="1" x14ac:dyDescent="0.2">
      <c r="A478" s="136"/>
      <c r="B478" s="137"/>
      <c r="C478" s="99" t="s">
        <v>247</v>
      </c>
      <c r="D478" s="98">
        <v>1552</v>
      </c>
      <c r="E478" s="19">
        <f>D478/D$477*100</f>
        <v>100</v>
      </c>
      <c r="F478" s="98">
        <v>195.1</v>
      </c>
      <c r="G478" s="19">
        <f>F478/F$477*100</f>
        <v>100</v>
      </c>
      <c r="H478" s="3">
        <f>F478/D478*100-100</f>
        <v>-87.42912371134021</v>
      </c>
    </row>
    <row r="479" spans="1:8" ht="21.95" hidden="1" customHeight="1" outlineLevel="1" x14ac:dyDescent="0.2">
      <c r="A479" s="136"/>
      <c r="B479" s="137"/>
      <c r="C479" s="99" t="s">
        <v>248</v>
      </c>
      <c r="D479" s="98">
        <v>0</v>
      </c>
      <c r="E479" s="19">
        <f>D479/D$477*100</f>
        <v>0</v>
      </c>
      <c r="F479" s="98">
        <v>0</v>
      </c>
      <c r="G479" s="19">
        <f>F479/F$477*100</f>
        <v>0</v>
      </c>
      <c r="H479" s="3" t="s">
        <v>47</v>
      </c>
    </row>
    <row r="480" spans="1:8" ht="21.95" hidden="1" customHeight="1" outlineLevel="1" x14ac:dyDescent="0.2">
      <c r="A480" s="136"/>
      <c r="B480" s="137"/>
      <c r="C480" s="99" t="s">
        <v>249</v>
      </c>
      <c r="D480" s="98">
        <v>0</v>
      </c>
      <c r="E480" s="19">
        <f>D480/D$477*100</f>
        <v>0</v>
      </c>
      <c r="F480" s="98">
        <v>0</v>
      </c>
      <c r="G480" s="19">
        <f>F480/F$477*100</f>
        <v>0</v>
      </c>
      <c r="H480" s="3" t="s">
        <v>47</v>
      </c>
    </row>
    <row r="481" spans="1:10" ht="21.95" hidden="1" customHeight="1" outlineLevel="1" x14ac:dyDescent="0.2">
      <c r="A481" s="136"/>
      <c r="B481" s="137"/>
      <c r="C481" s="99" t="s">
        <v>250</v>
      </c>
      <c r="D481" s="98">
        <v>0</v>
      </c>
      <c r="E481" s="19">
        <f>D481/D$477*100</f>
        <v>0</v>
      </c>
      <c r="F481" s="98">
        <v>0</v>
      </c>
      <c r="G481" s="19">
        <f>F481/F$477*100</f>
        <v>0</v>
      </c>
      <c r="H481" s="3" t="s">
        <v>47</v>
      </c>
    </row>
    <row r="482" spans="1:10" ht="21.95" hidden="1" customHeight="1" outlineLevel="1" x14ac:dyDescent="0.2">
      <c r="A482" s="136" t="s">
        <v>81</v>
      </c>
      <c r="B482" s="137" t="s">
        <v>371</v>
      </c>
      <c r="C482" s="99" t="s">
        <v>246</v>
      </c>
      <c r="D482" s="98">
        <f>SUM(D483:D486)</f>
        <v>500</v>
      </c>
      <c r="E482" s="19">
        <f>SUM(E483:E486)</f>
        <v>100</v>
      </c>
      <c r="F482" s="98">
        <f>SUM(F483:F486)</f>
        <v>120.6</v>
      </c>
      <c r="G482" s="19">
        <f>SUM(G483:G486)</f>
        <v>100</v>
      </c>
      <c r="H482" s="3">
        <f t="shared" ref="H482:H483" si="130">F482/D482*100-100</f>
        <v>-75.88</v>
      </c>
    </row>
    <row r="483" spans="1:10" ht="30" hidden="1" customHeight="1" outlineLevel="1" x14ac:dyDescent="0.2">
      <c r="A483" s="136"/>
      <c r="B483" s="137"/>
      <c r="C483" s="99" t="s">
        <v>247</v>
      </c>
      <c r="D483" s="98">
        <v>500</v>
      </c>
      <c r="E483" s="19">
        <f>D483/D$482*100</f>
        <v>100</v>
      </c>
      <c r="F483" s="98">
        <v>120.6</v>
      </c>
      <c r="G483" s="19">
        <f>F483/F$482*100</f>
        <v>100</v>
      </c>
      <c r="H483" s="3">
        <f t="shared" si="130"/>
        <v>-75.88</v>
      </c>
    </row>
    <row r="484" spans="1:10" ht="21.95" hidden="1" customHeight="1" outlineLevel="1" x14ac:dyDescent="0.2">
      <c r="A484" s="136"/>
      <c r="B484" s="137"/>
      <c r="C484" s="99" t="s">
        <v>248</v>
      </c>
      <c r="D484" s="98">
        <v>0</v>
      </c>
      <c r="E484" s="19">
        <f t="shared" ref="E484:E486" si="131">D484/D$482*100</f>
        <v>0</v>
      </c>
      <c r="F484" s="98">
        <v>0</v>
      </c>
      <c r="G484" s="19">
        <f t="shared" ref="G484:G486" si="132">F484/F$482*100</f>
        <v>0</v>
      </c>
      <c r="H484" s="3" t="s">
        <v>47</v>
      </c>
    </row>
    <row r="485" spans="1:10" ht="21.95" hidden="1" customHeight="1" outlineLevel="1" x14ac:dyDescent="0.2">
      <c r="A485" s="136"/>
      <c r="B485" s="137"/>
      <c r="C485" s="99" t="s">
        <v>249</v>
      </c>
      <c r="D485" s="98">
        <v>0</v>
      </c>
      <c r="E485" s="19">
        <f t="shared" si="131"/>
        <v>0</v>
      </c>
      <c r="F485" s="98">
        <v>0</v>
      </c>
      <c r="G485" s="19">
        <f t="shared" si="132"/>
        <v>0</v>
      </c>
      <c r="H485" s="3" t="s">
        <v>47</v>
      </c>
    </row>
    <row r="486" spans="1:10" ht="21.95" hidden="1" customHeight="1" outlineLevel="1" x14ac:dyDescent="0.2">
      <c r="A486" s="136"/>
      <c r="B486" s="137"/>
      <c r="C486" s="99" t="s">
        <v>250</v>
      </c>
      <c r="D486" s="98">
        <v>0</v>
      </c>
      <c r="E486" s="19">
        <f t="shared" si="131"/>
        <v>0</v>
      </c>
      <c r="F486" s="98">
        <v>0</v>
      </c>
      <c r="G486" s="19">
        <f t="shared" si="132"/>
        <v>0</v>
      </c>
      <c r="H486" s="3" t="s">
        <v>47</v>
      </c>
    </row>
    <row r="487" spans="1:10" ht="21.95" hidden="1" customHeight="1" outlineLevel="1" x14ac:dyDescent="0.2">
      <c r="A487" s="138" t="s">
        <v>82</v>
      </c>
      <c r="B487" s="141" t="s">
        <v>529</v>
      </c>
      <c r="C487" s="99" t="s">
        <v>246</v>
      </c>
      <c r="D487" s="98">
        <v>0</v>
      </c>
      <c r="E487" s="19">
        <f>SUM(E488:E491)</f>
        <v>0</v>
      </c>
      <c r="F487" s="98">
        <v>0</v>
      </c>
      <c r="G487" s="19">
        <f>SUM(G488:G491)</f>
        <v>0</v>
      </c>
      <c r="H487" s="3" t="s">
        <v>47</v>
      </c>
    </row>
    <row r="488" spans="1:10" ht="30.75" hidden="1" customHeight="1" outlineLevel="1" x14ac:dyDescent="0.2">
      <c r="A488" s="139"/>
      <c r="B488" s="142"/>
      <c r="C488" s="99" t="s">
        <v>247</v>
      </c>
      <c r="D488" s="98">
        <v>0</v>
      </c>
      <c r="E488" s="19">
        <f>D488/D$497*100</f>
        <v>0</v>
      </c>
      <c r="F488" s="98">
        <v>0</v>
      </c>
      <c r="G488" s="19">
        <f>F488/F$497*100</f>
        <v>0</v>
      </c>
      <c r="H488" s="3" t="s">
        <v>47</v>
      </c>
      <c r="J488" s="20"/>
    </row>
    <row r="489" spans="1:10" ht="21.95" hidden="1" customHeight="1" outlineLevel="1" x14ac:dyDescent="0.2">
      <c r="A489" s="139"/>
      <c r="B489" s="142"/>
      <c r="C489" s="99" t="s">
        <v>248</v>
      </c>
      <c r="D489" s="98">
        <v>0</v>
      </c>
      <c r="E489" s="19">
        <f>D489/D$492*100</f>
        <v>0</v>
      </c>
      <c r="F489" s="98">
        <v>0</v>
      </c>
      <c r="G489" s="19">
        <f t="shared" ref="G489:G491" si="133">F489/F$492*100</f>
        <v>0</v>
      </c>
      <c r="H489" s="3" t="s">
        <v>47</v>
      </c>
    </row>
    <row r="490" spans="1:10" ht="21.95" hidden="1" customHeight="1" outlineLevel="1" x14ac:dyDescent="0.2">
      <c r="A490" s="139"/>
      <c r="B490" s="142"/>
      <c r="C490" s="99" t="s">
        <v>249</v>
      </c>
      <c r="D490" s="98">
        <v>0</v>
      </c>
      <c r="E490" s="19">
        <f>D490/D$492*100</f>
        <v>0</v>
      </c>
      <c r="F490" s="98">
        <v>0</v>
      </c>
      <c r="G490" s="19">
        <f t="shared" si="133"/>
        <v>0</v>
      </c>
      <c r="H490" s="3" t="s">
        <v>47</v>
      </c>
    </row>
    <row r="491" spans="1:10" ht="21.95" hidden="1" customHeight="1" outlineLevel="1" x14ac:dyDescent="0.2">
      <c r="A491" s="140"/>
      <c r="B491" s="143"/>
      <c r="C491" s="99" t="s">
        <v>250</v>
      </c>
      <c r="D491" s="98">
        <v>0</v>
      </c>
      <c r="E491" s="19">
        <f t="shared" ref="E491" si="134">D491/D$482*100</f>
        <v>0</v>
      </c>
      <c r="F491" s="98">
        <v>0</v>
      </c>
      <c r="G491" s="19">
        <f t="shared" si="133"/>
        <v>0</v>
      </c>
      <c r="H491" s="3" t="s">
        <v>47</v>
      </c>
    </row>
    <row r="492" spans="1:10" ht="31.5" hidden="1" customHeight="1" outlineLevel="1" x14ac:dyDescent="0.2">
      <c r="A492" s="136" t="s">
        <v>82</v>
      </c>
      <c r="B492" s="137" t="s">
        <v>530</v>
      </c>
      <c r="C492" s="99" t="s">
        <v>246</v>
      </c>
      <c r="D492" s="98">
        <f>SUM(D493:D496)</f>
        <v>498.3</v>
      </c>
      <c r="E492" s="19">
        <f>SUM(E493:E496)</f>
        <v>100</v>
      </c>
      <c r="F492" s="98">
        <v>639</v>
      </c>
      <c r="G492" s="19">
        <f>SUM(G493:G496)</f>
        <v>77.965571205007834</v>
      </c>
      <c r="H492" s="3">
        <f t="shared" ref="H492:H498" si="135">F492/D492*100-100</f>
        <v>28.236002408187858</v>
      </c>
    </row>
    <row r="493" spans="1:10" ht="31.5" hidden="1" customHeight="1" outlineLevel="1" x14ac:dyDescent="0.2">
      <c r="A493" s="136"/>
      <c r="B493" s="137"/>
      <c r="C493" s="99" t="s">
        <v>247</v>
      </c>
      <c r="D493" s="98">
        <v>40</v>
      </c>
      <c r="E493" s="19">
        <f>D493/D$492*100</f>
        <v>8.0272927955047155</v>
      </c>
      <c r="F493" s="98">
        <v>39.9</v>
      </c>
      <c r="G493" s="19">
        <f>F493/F$492*100</f>
        <v>6.244131455399061</v>
      </c>
      <c r="H493" s="3">
        <f t="shared" si="135"/>
        <v>-0.25</v>
      </c>
    </row>
    <row r="494" spans="1:10" ht="31.5" hidden="1" customHeight="1" outlineLevel="1" x14ac:dyDescent="0.2">
      <c r="A494" s="136"/>
      <c r="B494" s="137"/>
      <c r="C494" s="99" t="s">
        <v>248</v>
      </c>
      <c r="D494" s="98">
        <v>348.3</v>
      </c>
      <c r="E494" s="19">
        <f>D494/D$492*100</f>
        <v>69.897652016857307</v>
      </c>
      <c r="F494" s="98">
        <v>348.3</v>
      </c>
      <c r="G494" s="19">
        <f t="shared" ref="G494:G496" si="136">F494/F$492*100</f>
        <v>54.507042253521135</v>
      </c>
      <c r="H494" s="3">
        <f t="shared" si="135"/>
        <v>0</v>
      </c>
    </row>
    <row r="495" spans="1:10" hidden="1" outlineLevel="1" x14ac:dyDescent="0.2">
      <c r="A495" s="136"/>
      <c r="B495" s="137"/>
      <c r="C495" s="99" t="s">
        <v>249</v>
      </c>
      <c r="D495" s="98">
        <v>110</v>
      </c>
      <c r="E495" s="19">
        <f>D495/D$492*100</f>
        <v>22.075055187637968</v>
      </c>
      <c r="F495" s="98">
        <v>110</v>
      </c>
      <c r="G495" s="19">
        <f t="shared" si="136"/>
        <v>17.214397496087635</v>
      </c>
      <c r="H495" s="3">
        <f t="shared" si="135"/>
        <v>0</v>
      </c>
    </row>
    <row r="496" spans="1:10" hidden="1" outlineLevel="1" x14ac:dyDescent="0.2">
      <c r="A496" s="136"/>
      <c r="B496" s="137"/>
      <c r="C496" s="99" t="s">
        <v>250</v>
      </c>
      <c r="D496" s="98">
        <v>0</v>
      </c>
      <c r="E496" s="19">
        <f t="shared" ref="E496" si="137">D496/D$482*100</f>
        <v>0</v>
      </c>
      <c r="F496" s="98">
        <v>0</v>
      </c>
      <c r="G496" s="19">
        <f t="shared" si="136"/>
        <v>0</v>
      </c>
      <c r="H496" s="3" t="s">
        <v>47</v>
      </c>
    </row>
    <row r="497" spans="1:8" ht="21.95" hidden="1" customHeight="1" outlineLevel="1" x14ac:dyDescent="0.2">
      <c r="A497" s="138"/>
      <c r="B497" s="141"/>
      <c r="C497" s="99" t="s">
        <v>246</v>
      </c>
      <c r="D497" s="98">
        <f>SUM(D498:D501)</f>
        <v>19</v>
      </c>
      <c r="E497" s="19">
        <f>SUM(E498:E501)</f>
        <v>100</v>
      </c>
      <c r="F497" s="98">
        <f>SUM(F498:F501)</f>
        <v>19</v>
      </c>
      <c r="G497" s="19">
        <f>SUM(G498:G501)</f>
        <v>100</v>
      </c>
      <c r="H497" s="3">
        <f t="shared" si="135"/>
        <v>0</v>
      </c>
    </row>
    <row r="498" spans="1:8" ht="30.75" hidden="1" customHeight="1" outlineLevel="1" x14ac:dyDescent="0.2">
      <c r="A498" s="139"/>
      <c r="B498" s="142"/>
      <c r="C498" s="99" t="s">
        <v>247</v>
      </c>
      <c r="D498" s="98">
        <v>19</v>
      </c>
      <c r="E498" s="19">
        <f>D498/D$497*100</f>
        <v>100</v>
      </c>
      <c r="F498" s="98">
        <v>19</v>
      </c>
      <c r="G498" s="19">
        <f>F498/F$497*100</f>
        <v>100</v>
      </c>
      <c r="H498" s="3">
        <f t="shared" si="135"/>
        <v>0</v>
      </c>
    </row>
    <row r="499" spans="1:8" ht="21.95" hidden="1" customHeight="1" outlineLevel="1" x14ac:dyDescent="0.2">
      <c r="A499" s="139"/>
      <c r="B499" s="142"/>
      <c r="C499" s="99" t="s">
        <v>248</v>
      </c>
      <c r="D499" s="98">
        <v>0</v>
      </c>
      <c r="E499" s="19">
        <f>D499/D$492*100</f>
        <v>0</v>
      </c>
      <c r="F499" s="98">
        <v>0</v>
      </c>
      <c r="G499" s="19">
        <f t="shared" ref="G499:G501" si="138">F499/F$492*100</f>
        <v>0</v>
      </c>
      <c r="H499" s="3" t="s">
        <v>47</v>
      </c>
    </row>
    <row r="500" spans="1:8" ht="21.95" hidden="1" customHeight="1" outlineLevel="1" x14ac:dyDescent="0.2">
      <c r="A500" s="139"/>
      <c r="B500" s="142"/>
      <c r="C500" s="99" t="s">
        <v>249</v>
      </c>
      <c r="D500" s="98">
        <v>0</v>
      </c>
      <c r="E500" s="19">
        <f>D500/D$492*100</f>
        <v>0</v>
      </c>
      <c r="F500" s="98">
        <v>0</v>
      </c>
      <c r="G500" s="19">
        <f t="shared" si="138"/>
        <v>0</v>
      </c>
      <c r="H500" s="3" t="s">
        <v>47</v>
      </c>
    </row>
    <row r="501" spans="1:8" ht="18" hidden="1" customHeight="1" outlineLevel="1" x14ac:dyDescent="0.2">
      <c r="A501" s="140"/>
      <c r="B501" s="143"/>
      <c r="C501" s="99" t="s">
        <v>250</v>
      </c>
      <c r="D501" s="98">
        <v>0</v>
      </c>
      <c r="E501" s="19">
        <f t="shared" ref="E501" si="139">D501/D$482*100</f>
        <v>0</v>
      </c>
      <c r="F501" s="98">
        <v>0</v>
      </c>
      <c r="G501" s="19">
        <f t="shared" si="138"/>
        <v>0</v>
      </c>
      <c r="H501" s="3" t="s">
        <v>47</v>
      </c>
    </row>
    <row r="502" spans="1:8" ht="21.95" hidden="1" customHeight="1" outlineLevel="1" x14ac:dyDescent="0.2">
      <c r="A502" s="136" t="s">
        <v>313</v>
      </c>
      <c r="B502" s="137" t="s">
        <v>531</v>
      </c>
      <c r="C502" s="99" t="s">
        <v>246</v>
      </c>
      <c r="D502" s="98">
        <f>SUM(D503:D506)</f>
        <v>0</v>
      </c>
      <c r="E502" s="19" t="e">
        <f>SUM(E503:E506)</f>
        <v>#DIV/0!</v>
      </c>
      <c r="F502" s="98">
        <f>SUM(F503:F506)</f>
        <v>0</v>
      </c>
      <c r="G502" s="19" t="e">
        <f>SUM(G503:G506)</f>
        <v>#DIV/0!</v>
      </c>
      <c r="H502" s="3" t="e">
        <f t="shared" ref="H502:H505" si="140">F502/D502*100-100</f>
        <v>#DIV/0!</v>
      </c>
    </row>
    <row r="503" spans="1:8" ht="32.25" hidden="1" customHeight="1" outlineLevel="1" x14ac:dyDescent="0.2">
      <c r="A503" s="136"/>
      <c r="B503" s="137"/>
      <c r="C503" s="99" t="s">
        <v>247</v>
      </c>
      <c r="D503" s="98">
        <v>0</v>
      </c>
      <c r="E503" s="19" t="e">
        <f>D503/D502*100</f>
        <v>#DIV/0!</v>
      </c>
      <c r="F503" s="98">
        <v>0</v>
      </c>
      <c r="G503" s="19" t="e">
        <f>F503/F502*100</f>
        <v>#DIV/0!</v>
      </c>
      <c r="H503" s="3" t="e">
        <f t="shared" si="140"/>
        <v>#DIV/0!</v>
      </c>
    </row>
    <row r="504" spans="1:8" ht="21.95" hidden="1" customHeight="1" outlineLevel="1" x14ac:dyDescent="0.2">
      <c r="A504" s="136"/>
      <c r="B504" s="137"/>
      <c r="C504" s="99" t="s">
        <v>248</v>
      </c>
      <c r="D504" s="98">
        <v>0</v>
      </c>
      <c r="E504" s="19" t="e">
        <f>D504/D502*100</f>
        <v>#DIV/0!</v>
      </c>
      <c r="F504" s="98">
        <v>0</v>
      </c>
      <c r="G504" s="19" t="e">
        <f>F504/F502*100</f>
        <v>#DIV/0!</v>
      </c>
      <c r="H504" s="3" t="e">
        <f t="shared" si="140"/>
        <v>#DIV/0!</v>
      </c>
    </row>
    <row r="505" spans="1:8" ht="21.95" hidden="1" customHeight="1" outlineLevel="1" x14ac:dyDescent="0.2">
      <c r="A505" s="136"/>
      <c r="B505" s="137"/>
      <c r="C505" s="99" t="s">
        <v>249</v>
      </c>
      <c r="D505" s="98">
        <v>0</v>
      </c>
      <c r="E505" s="19" t="e">
        <f>D505/D502*100</f>
        <v>#DIV/0!</v>
      </c>
      <c r="F505" s="98">
        <v>0</v>
      </c>
      <c r="G505" s="19" t="e">
        <f>F505/F502*100</f>
        <v>#DIV/0!</v>
      </c>
      <c r="H505" s="3" t="e">
        <f t="shared" si="140"/>
        <v>#DIV/0!</v>
      </c>
    </row>
    <row r="506" spans="1:8" ht="21.95" hidden="1" customHeight="1" outlineLevel="1" x14ac:dyDescent="0.2">
      <c r="A506" s="136"/>
      <c r="B506" s="137"/>
      <c r="C506" s="99" t="s">
        <v>250</v>
      </c>
      <c r="D506" s="98">
        <v>0</v>
      </c>
      <c r="E506" s="19">
        <f t="shared" ref="E506:G506" si="141">D506/D$482*100</f>
        <v>0</v>
      </c>
      <c r="F506" s="98">
        <v>0</v>
      </c>
      <c r="G506" s="19">
        <f t="shared" si="141"/>
        <v>0</v>
      </c>
      <c r="H506" s="3" t="s">
        <v>47</v>
      </c>
    </row>
    <row r="507" spans="1:8" ht="21.95" hidden="1" customHeight="1" outlineLevel="1" x14ac:dyDescent="0.2">
      <c r="A507" s="110" t="s">
        <v>84</v>
      </c>
      <c r="B507" s="135" t="s">
        <v>488</v>
      </c>
      <c r="C507" s="97" t="s">
        <v>246</v>
      </c>
      <c r="D507" s="92">
        <f>SUM(D508:D511)</f>
        <v>17278.900000000001</v>
      </c>
      <c r="E507" s="93">
        <f>SUM(E508:E511)</f>
        <v>100.00000000000001</v>
      </c>
      <c r="F507" s="92">
        <f>SUM(F508:F511)</f>
        <v>5608.5999999999995</v>
      </c>
      <c r="G507" s="93">
        <f>SUM(G508:G511)</f>
        <v>100.00000000000001</v>
      </c>
      <c r="H507" s="94">
        <f t="shared" si="126"/>
        <v>-67.540757802869393</v>
      </c>
    </row>
    <row r="508" spans="1:8" ht="33.75" hidden="1" customHeight="1" outlineLevel="1" x14ac:dyDescent="0.2">
      <c r="A508" s="110"/>
      <c r="B508" s="135"/>
      <c r="C508" s="97" t="s">
        <v>247</v>
      </c>
      <c r="D508" s="92">
        <f>D513+D518+D523+D528</f>
        <v>16841.400000000001</v>
      </c>
      <c r="E508" s="93">
        <f>D508/D$507*100</f>
        <v>97.468010116384733</v>
      </c>
      <c r="F508" s="92">
        <f>F513+F518+F523+F528</f>
        <v>5552.2</v>
      </c>
      <c r="G508" s="93">
        <f>F508/F$507*100</f>
        <v>98.994401454908541</v>
      </c>
      <c r="H508" s="94">
        <f t="shared" si="126"/>
        <v>-67.032431983089296</v>
      </c>
    </row>
    <row r="509" spans="1:8" ht="21.95" hidden="1" customHeight="1" outlineLevel="1" x14ac:dyDescent="0.2">
      <c r="A509" s="110"/>
      <c r="B509" s="135"/>
      <c r="C509" s="97" t="s">
        <v>248</v>
      </c>
      <c r="D509" s="92">
        <f t="shared" ref="D509:F511" si="142">D514+D519+D524+D529</f>
        <v>0</v>
      </c>
      <c r="E509" s="93">
        <f t="shared" ref="E509:G511" si="143">D509/D$507*100</f>
        <v>0</v>
      </c>
      <c r="F509" s="92">
        <f t="shared" si="142"/>
        <v>0</v>
      </c>
      <c r="G509" s="93">
        <f t="shared" si="143"/>
        <v>0</v>
      </c>
      <c r="H509" s="94" t="e">
        <f t="shared" si="126"/>
        <v>#DIV/0!</v>
      </c>
    </row>
    <row r="510" spans="1:8" ht="21.95" hidden="1" customHeight="1" outlineLevel="1" x14ac:dyDescent="0.2">
      <c r="A510" s="110"/>
      <c r="B510" s="135"/>
      <c r="C510" s="97" t="s">
        <v>249</v>
      </c>
      <c r="D510" s="92">
        <f t="shared" si="142"/>
        <v>211.5</v>
      </c>
      <c r="E510" s="93">
        <f t="shared" si="143"/>
        <v>1.2240362523077279</v>
      </c>
      <c r="F510" s="92">
        <f t="shared" si="142"/>
        <v>0</v>
      </c>
      <c r="G510" s="93">
        <f t="shared" si="143"/>
        <v>0</v>
      </c>
      <c r="H510" s="94">
        <f t="shared" si="126"/>
        <v>-100</v>
      </c>
    </row>
    <row r="511" spans="1:8" ht="21.95" hidden="1" customHeight="1" outlineLevel="1" x14ac:dyDescent="0.2">
      <c r="A511" s="110"/>
      <c r="B511" s="135"/>
      <c r="C511" s="97" t="s">
        <v>250</v>
      </c>
      <c r="D511" s="92">
        <f t="shared" si="142"/>
        <v>226</v>
      </c>
      <c r="E511" s="93">
        <f t="shared" si="143"/>
        <v>1.3079536313075484</v>
      </c>
      <c r="F511" s="92">
        <f t="shared" si="142"/>
        <v>56.4</v>
      </c>
      <c r="G511" s="93">
        <f>F511/F507*100</f>
        <v>1.0055985450914666</v>
      </c>
      <c r="H511" s="94">
        <f t="shared" si="126"/>
        <v>-75.04424778761063</v>
      </c>
    </row>
    <row r="512" spans="1:8" ht="21.95" hidden="1" customHeight="1" outlineLevel="1" x14ac:dyDescent="0.2">
      <c r="A512" s="136" t="s">
        <v>85</v>
      </c>
      <c r="B512" s="137" t="s">
        <v>43</v>
      </c>
      <c r="C512" s="99" t="s">
        <v>246</v>
      </c>
      <c r="D512" s="98">
        <f>SUM(D513:D516)</f>
        <v>17049</v>
      </c>
      <c r="E512" s="19">
        <f>SUM(E513:E516)</f>
        <v>100</v>
      </c>
      <c r="F512" s="98">
        <f>SUM(F513:F516)</f>
        <v>5608.5999999999995</v>
      </c>
      <c r="G512" s="19">
        <f>SUM(G513:G516)</f>
        <v>100.00000000000001</v>
      </c>
      <c r="H512" s="3">
        <f t="shared" si="126"/>
        <v>-67.103055897706611</v>
      </c>
    </row>
    <row r="513" spans="1:8" ht="28.5" hidden="1" customHeight="1" outlineLevel="1" x14ac:dyDescent="0.2">
      <c r="A513" s="136"/>
      <c r="B513" s="137"/>
      <c r="C513" s="99" t="s">
        <v>247</v>
      </c>
      <c r="D513" s="98">
        <v>16823</v>
      </c>
      <c r="E513" s="19">
        <f>D513/D$512*100</f>
        <v>98.67440905624963</v>
      </c>
      <c r="F513" s="98">
        <v>5552.2</v>
      </c>
      <c r="G513" s="19">
        <f>F513/F$512*100</f>
        <v>98.994401454908541</v>
      </c>
      <c r="H513" s="3">
        <f t="shared" si="126"/>
        <v>-66.996374011769603</v>
      </c>
    </row>
    <row r="514" spans="1:8" ht="21.95" hidden="1" customHeight="1" outlineLevel="1" x14ac:dyDescent="0.2">
      <c r="A514" s="136"/>
      <c r="B514" s="137"/>
      <c r="C514" s="99" t="s">
        <v>248</v>
      </c>
      <c r="D514" s="98">
        <v>0</v>
      </c>
      <c r="E514" s="19">
        <f t="shared" ref="E514:G516" si="144">D514/D$512*100</f>
        <v>0</v>
      </c>
      <c r="F514" s="98">
        <v>0</v>
      </c>
      <c r="G514" s="19">
        <f t="shared" si="144"/>
        <v>0</v>
      </c>
      <c r="H514" s="3" t="s">
        <v>47</v>
      </c>
    </row>
    <row r="515" spans="1:8" ht="21.95" hidden="1" customHeight="1" outlineLevel="1" x14ac:dyDescent="0.2">
      <c r="A515" s="136"/>
      <c r="B515" s="137"/>
      <c r="C515" s="99" t="s">
        <v>249</v>
      </c>
      <c r="D515" s="98">
        <v>0</v>
      </c>
      <c r="E515" s="19">
        <f t="shared" si="144"/>
        <v>0</v>
      </c>
      <c r="F515" s="98">
        <v>0</v>
      </c>
      <c r="G515" s="19">
        <f t="shared" si="144"/>
        <v>0</v>
      </c>
      <c r="H515" s="3" t="s">
        <v>47</v>
      </c>
    </row>
    <row r="516" spans="1:8" ht="21.95" hidden="1" customHeight="1" outlineLevel="1" x14ac:dyDescent="0.2">
      <c r="A516" s="136"/>
      <c r="B516" s="137"/>
      <c r="C516" s="99" t="s">
        <v>250</v>
      </c>
      <c r="D516" s="98">
        <v>226</v>
      </c>
      <c r="E516" s="19">
        <f t="shared" si="144"/>
        <v>1.3255909437503666</v>
      </c>
      <c r="F516" s="98">
        <v>56.4</v>
      </c>
      <c r="G516" s="19">
        <f t="shared" si="144"/>
        <v>1.0055985450914666</v>
      </c>
      <c r="H516" s="3">
        <f t="shared" si="126"/>
        <v>-75.04424778761063</v>
      </c>
    </row>
    <row r="517" spans="1:8" ht="21.95" hidden="1" customHeight="1" outlineLevel="1" x14ac:dyDescent="0.2">
      <c r="A517" s="136" t="s">
        <v>384</v>
      </c>
      <c r="B517" s="137" t="s">
        <v>637</v>
      </c>
      <c r="C517" s="99" t="s">
        <v>246</v>
      </c>
      <c r="D517" s="98">
        <f>SUM(D518:D521)</f>
        <v>229.9</v>
      </c>
      <c r="E517" s="19">
        <f>SUM(E518:E521)</f>
        <v>100</v>
      </c>
      <c r="F517" s="98">
        <f>SUM(F518:F521)</f>
        <v>0</v>
      </c>
      <c r="G517" s="19">
        <f>SUM(G518:G521)</f>
        <v>0</v>
      </c>
      <c r="H517" s="3">
        <f t="shared" si="126"/>
        <v>-100</v>
      </c>
    </row>
    <row r="518" spans="1:8" ht="37.5" hidden="1" customHeight="1" outlineLevel="1" x14ac:dyDescent="0.2">
      <c r="A518" s="136"/>
      <c r="B518" s="137"/>
      <c r="C518" s="99" t="s">
        <v>247</v>
      </c>
      <c r="D518" s="98">
        <v>18.399999999999999</v>
      </c>
      <c r="E518" s="19">
        <f>D518/D$517*100</f>
        <v>8.0034797738146999</v>
      </c>
      <c r="F518" s="98">
        <v>0</v>
      </c>
      <c r="G518" s="19">
        <v>0</v>
      </c>
      <c r="H518" s="3">
        <f t="shared" si="126"/>
        <v>-100</v>
      </c>
    </row>
    <row r="519" spans="1:8" ht="21.95" hidden="1" customHeight="1" outlineLevel="1" x14ac:dyDescent="0.2">
      <c r="A519" s="136"/>
      <c r="B519" s="137"/>
      <c r="C519" s="99" t="s">
        <v>248</v>
      </c>
      <c r="D519" s="98">
        <v>0</v>
      </c>
      <c r="E519" s="19">
        <f t="shared" ref="E519:E521" si="145">D519/D$512*100</f>
        <v>0</v>
      </c>
      <c r="F519" s="98">
        <v>0</v>
      </c>
      <c r="G519" s="19">
        <f t="shared" ref="G519:G521" si="146">F519/F$512*100</f>
        <v>0</v>
      </c>
      <c r="H519" s="3" t="s">
        <v>47</v>
      </c>
    </row>
    <row r="520" spans="1:8" ht="21.95" hidden="1" customHeight="1" outlineLevel="1" x14ac:dyDescent="0.2">
      <c r="A520" s="136"/>
      <c r="B520" s="137"/>
      <c r="C520" s="99" t="s">
        <v>249</v>
      </c>
      <c r="D520" s="98">
        <v>211.5</v>
      </c>
      <c r="E520" s="19">
        <f>D520/D517*100</f>
        <v>91.996520226185297</v>
      </c>
      <c r="F520" s="98">
        <v>0</v>
      </c>
      <c r="G520" s="19">
        <f t="shared" si="146"/>
        <v>0</v>
      </c>
      <c r="H520" s="3">
        <f t="shared" si="126"/>
        <v>-100</v>
      </c>
    </row>
    <row r="521" spans="1:8" ht="21.95" hidden="1" customHeight="1" outlineLevel="1" x14ac:dyDescent="0.2">
      <c r="A521" s="136"/>
      <c r="B521" s="137"/>
      <c r="C521" s="99" t="s">
        <v>250</v>
      </c>
      <c r="D521" s="98">
        <v>0</v>
      </c>
      <c r="E521" s="19">
        <f t="shared" si="145"/>
        <v>0</v>
      </c>
      <c r="F521" s="98">
        <v>0</v>
      </c>
      <c r="G521" s="19">
        <f t="shared" si="146"/>
        <v>0</v>
      </c>
      <c r="H521" s="3" t="s">
        <v>47</v>
      </c>
    </row>
    <row r="522" spans="1:8" ht="21.95" hidden="1" customHeight="1" outlineLevel="1" x14ac:dyDescent="0.2">
      <c r="A522" s="136" t="s">
        <v>386</v>
      </c>
      <c r="B522" s="137" t="s">
        <v>529</v>
      </c>
      <c r="C522" s="99" t="s">
        <v>246</v>
      </c>
      <c r="D522" s="98">
        <f>SUM(D523:D526)</f>
        <v>0</v>
      </c>
      <c r="E522" s="19" t="e">
        <f>SUM(E523:E526)</f>
        <v>#DIV/0!</v>
      </c>
      <c r="F522" s="98">
        <f>SUM(F523:F526)</f>
        <v>0</v>
      </c>
      <c r="G522" s="19" t="e">
        <f>G523+G524+G525+G526</f>
        <v>#DIV/0!</v>
      </c>
      <c r="H522" s="3" t="e">
        <f t="shared" ref="H522:H523" si="147">F522/D522*100-100</f>
        <v>#DIV/0!</v>
      </c>
    </row>
    <row r="523" spans="1:8" ht="34.5" hidden="1" customHeight="1" outlineLevel="1" x14ac:dyDescent="0.2">
      <c r="A523" s="136"/>
      <c r="B523" s="137"/>
      <c r="C523" s="99" t="s">
        <v>247</v>
      </c>
      <c r="D523" s="98">
        <v>0</v>
      </c>
      <c r="E523" s="19" t="e">
        <f>D523/D$522*100</f>
        <v>#DIV/0!</v>
      </c>
      <c r="F523" s="98">
        <v>0</v>
      </c>
      <c r="G523" s="19" t="e">
        <f>F523/F522*100</f>
        <v>#DIV/0!</v>
      </c>
      <c r="H523" s="3" t="e">
        <f t="shared" si="147"/>
        <v>#DIV/0!</v>
      </c>
    </row>
    <row r="524" spans="1:8" ht="21.95" hidden="1" customHeight="1" outlineLevel="1" x14ac:dyDescent="0.2">
      <c r="A524" s="136"/>
      <c r="B524" s="137"/>
      <c r="C524" s="99" t="s">
        <v>248</v>
      </c>
      <c r="D524" s="98">
        <v>0</v>
      </c>
      <c r="E524" s="19">
        <f t="shared" ref="E524:E526" si="148">D524/D$512*100</f>
        <v>0</v>
      </c>
      <c r="F524" s="98">
        <v>0</v>
      </c>
      <c r="G524" s="19">
        <f t="shared" ref="G524:G526" si="149">F524/F$512*100</f>
        <v>0</v>
      </c>
      <c r="H524" s="3" t="s">
        <v>47</v>
      </c>
    </row>
    <row r="525" spans="1:8" ht="21.95" hidden="1" customHeight="1" outlineLevel="1" x14ac:dyDescent="0.2">
      <c r="A525" s="136"/>
      <c r="B525" s="137"/>
      <c r="C525" s="99" t="s">
        <v>249</v>
      </c>
      <c r="D525" s="98">
        <v>0</v>
      </c>
      <c r="E525" s="19">
        <f t="shared" si="148"/>
        <v>0</v>
      </c>
      <c r="F525" s="98">
        <v>0</v>
      </c>
      <c r="G525" s="19">
        <f t="shared" si="149"/>
        <v>0</v>
      </c>
      <c r="H525" s="3" t="s">
        <v>47</v>
      </c>
    </row>
    <row r="526" spans="1:8" ht="21.95" hidden="1" customHeight="1" outlineLevel="1" x14ac:dyDescent="0.2">
      <c r="A526" s="136"/>
      <c r="B526" s="137"/>
      <c r="C526" s="99" t="s">
        <v>250</v>
      </c>
      <c r="D526" s="98">
        <v>0</v>
      </c>
      <c r="E526" s="19">
        <f t="shared" si="148"/>
        <v>0</v>
      </c>
      <c r="F526" s="98">
        <v>0</v>
      </c>
      <c r="G526" s="19">
        <f t="shared" si="149"/>
        <v>0</v>
      </c>
      <c r="H526" s="3" t="s">
        <v>47</v>
      </c>
    </row>
    <row r="527" spans="1:8" ht="21.95" hidden="1" customHeight="1" outlineLevel="1" x14ac:dyDescent="0.2">
      <c r="A527" s="136" t="s">
        <v>491</v>
      </c>
      <c r="B527" s="137" t="s">
        <v>531</v>
      </c>
      <c r="C527" s="99" t="s">
        <v>246</v>
      </c>
      <c r="D527" s="98">
        <f>SUM(D528:D531)</f>
        <v>0</v>
      </c>
      <c r="E527" s="19" t="e">
        <f>SUM(E528:E531)</f>
        <v>#DIV/0!</v>
      </c>
      <c r="F527" s="98">
        <f>SUM(F528:F531)</f>
        <v>0</v>
      </c>
      <c r="G527" s="19" t="e">
        <f>G528+G529+G530+G531</f>
        <v>#DIV/0!</v>
      </c>
      <c r="H527" s="3" t="e">
        <f t="shared" ref="H527:H530" si="150">F527/D527*100-100</f>
        <v>#DIV/0!</v>
      </c>
    </row>
    <row r="528" spans="1:8" ht="28.5" hidden="1" customHeight="1" outlineLevel="1" x14ac:dyDescent="0.2">
      <c r="A528" s="136"/>
      <c r="B528" s="137"/>
      <c r="C528" s="99" t="s">
        <v>247</v>
      </c>
      <c r="D528" s="98">
        <v>0</v>
      </c>
      <c r="E528" s="19" t="e">
        <f>D528/$D$527*100</f>
        <v>#DIV/0!</v>
      </c>
      <c r="F528" s="98">
        <v>0</v>
      </c>
      <c r="G528" s="19" t="e">
        <f>F528/$F$527*100</f>
        <v>#DIV/0!</v>
      </c>
      <c r="H528" s="3" t="e">
        <f t="shared" si="150"/>
        <v>#DIV/0!</v>
      </c>
    </row>
    <row r="529" spans="1:8" ht="21.95" hidden="1" customHeight="1" outlineLevel="1" x14ac:dyDescent="0.2">
      <c r="A529" s="136"/>
      <c r="B529" s="137"/>
      <c r="C529" s="99" t="s">
        <v>248</v>
      </c>
      <c r="D529" s="98">
        <v>0</v>
      </c>
      <c r="E529" s="19" t="e">
        <f t="shared" ref="E529:E531" si="151">D529/$D$527*100</f>
        <v>#DIV/0!</v>
      </c>
      <c r="F529" s="98">
        <v>0</v>
      </c>
      <c r="G529" s="19" t="e">
        <f t="shared" ref="G529:G531" si="152">F529/$F$527*100</f>
        <v>#DIV/0!</v>
      </c>
      <c r="H529" s="3" t="e">
        <f t="shared" si="150"/>
        <v>#DIV/0!</v>
      </c>
    </row>
    <row r="530" spans="1:8" ht="21.95" hidden="1" customHeight="1" outlineLevel="1" x14ac:dyDescent="0.2">
      <c r="A530" s="136"/>
      <c r="B530" s="137"/>
      <c r="C530" s="99" t="s">
        <v>249</v>
      </c>
      <c r="D530" s="98">
        <v>0</v>
      </c>
      <c r="E530" s="19" t="e">
        <f t="shared" si="151"/>
        <v>#DIV/0!</v>
      </c>
      <c r="F530" s="98">
        <v>0</v>
      </c>
      <c r="G530" s="19" t="e">
        <f t="shared" si="152"/>
        <v>#DIV/0!</v>
      </c>
      <c r="H530" s="3" t="e">
        <f t="shared" si="150"/>
        <v>#DIV/0!</v>
      </c>
    </row>
    <row r="531" spans="1:8" ht="21.95" hidden="1" customHeight="1" outlineLevel="1" x14ac:dyDescent="0.2">
      <c r="A531" s="136"/>
      <c r="B531" s="137"/>
      <c r="C531" s="99" t="s">
        <v>250</v>
      </c>
      <c r="D531" s="98">
        <v>0</v>
      </c>
      <c r="E531" s="19" t="e">
        <f t="shared" si="151"/>
        <v>#DIV/0!</v>
      </c>
      <c r="F531" s="98">
        <v>0</v>
      </c>
      <c r="G531" s="19" t="e">
        <f t="shared" si="152"/>
        <v>#DIV/0!</v>
      </c>
      <c r="H531" s="3" t="s">
        <v>47</v>
      </c>
    </row>
    <row r="532" spans="1:8" ht="21.95" hidden="1" customHeight="1" outlineLevel="1" x14ac:dyDescent="0.2">
      <c r="A532" s="110" t="s">
        <v>86</v>
      </c>
      <c r="B532" s="135" t="s">
        <v>532</v>
      </c>
      <c r="C532" s="97" t="s">
        <v>246</v>
      </c>
      <c r="D532" s="92">
        <f>SUM(D533:D536)</f>
        <v>42149</v>
      </c>
      <c r="E532" s="93">
        <f>SUM(E533:E536)</f>
        <v>100</v>
      </c>
      <c r="F532" s="92">
        <f>SUM(F533:F536)</f>
        <v>16725.399999999998</v>
      </c>
      <c r="G532" s="93">
        <f>SUM(G533:G536)</f>
        <v>100</v>
      </c>
      <c r="H532" s="94">
        <f t="shared" ref="H532:H588" si="153">F532/D532*100-100</f>
        <v>-60.318394267954169</v>
      </c>
    </row>
    <row r="533" spans="1:8" ht="31.5" hidden="1" customHeight="1" outlineLevel="1" x14ac:dyDescent="0.2">
      <c r="A533" s="110"/>
      <c r="B533" s="135"/>
      <c r="C533" s="97" t="s">
        <v>247</v>
      </c>
      <c r="D533" s="92">
        <f>D538+D543+D548+D553+D558+D563+D568+D573</f>
        <v>37084</v>
      </c>
      <c r="E533" s="93">
        <f>D533/D$532*100</f>
        <v>87.983107547035516</v>
      </c>
      <c r="F533" s="92">
        <f>F538+F543+F548+F553+F558+F563+F568+F573</f>
        <v>14581.4</v>
      </c>
      <c r="G533" s="93">
        <f>F533/F$532*100</f>
        <v>87.181173544429441</v>
      </c>
      <c r="H533" s="94">
        <f t="shared" si="153"/>
        <v>-60.680077661525189</v>
      </c>
    </row>
    <row r="534" spans="1:8" ht="21.95" hidden="1" customHeight="1" outlineLevel="1" x14ac:dyDescent="0.2">
      <c r="A534" s="110"/>
      <c r="B534" s="135"/>
      <c r="C534" s="97" t="s">
        <v>248</v>
      </c>
      <c r="D534" s="92">
        <f t="shared" ref="D534:F536" si="154">D539+D544+D549+D554+D559+D564+D569+D574</f>
        <v>1269.2</v>
      </c>
      <c r="E534" s="93">
        <f t="shared" ref="E534:G536" si="155">D534/D$532*100</f>
        <v>3.0112220930508435</v>
      </c>
      <c r="F534" s="92">
        <f t="shared" si="154"/>
        <v>877.3</v>
      </c>
      <c r="G534" s="93">
        <f t="shared" si="155"/>
        <v>5.2453155081492824</v>
      </c>
      <c r="H534" s="94">
        <f t="shared" si="153"/>
        <v>-30.877718247715109</v>
      </c>
    </row>
    <row r="535" spans="1:8" ht="21.95" hidden="1" customHeight="1" outlineLevel="1" x14ac:dyDescent="0.2">
      <c r="A535" s="110"/>
      <c r="B535" s="135"/>
      <c r="C535" s="97" t="s">
        <v>249</v>
      </c>
      <c r="D535" s="92">
        <f t="shared" si="154"/>
        <v>400.8</v>
      </c>
      <c r="E535" s="93">
        <f t="shared" si="155"/>
        <v>0.95091223991079277</v>
      </c>
      <c r="F535" s="92">
        <f t="shared" si="154"/>
        <v>277</v>
      </c>
      <c r="G535" s="93">
        <f t="shared" si="155"/>
        <v>1.6561636791945187</v>
      </c>
      <c r="H535" s="94">
        <f t="shared" si="153"/>
        <v>-30.888223552894218</v>
      </c>
    </row>
    <row r="536" spans="1:8" ht="21.95" hidden="1" customHeight="1" outlineLevel="1" x14ac:dyDescent="0.2">
      <c r="A536" s="110"/>
      <c r="B536" s="135"/>
      <c r="C536" s="97" t="s">
        <v>250</v>
      </c>
      <c r="D536" s="92">
        <f t="shared" si="154"/>
        <v>3395</v>
      </c>
      <c r="E536" s="93">
        <f t="shared" si="155"/>
        <v>8.0547581200028482</v>
      </c>
      <c r="F536" s="92">
        <f t="shared" si="154"/>
        <v>989.7</v>
      </c>
      <c r="G536" s="93">
        <f t="shared" si="155"/>
        <v>5.91734726822677</v>
      </c>
      <c r="H536" s="94">
        <f t="shared" si="153"/>
        <v>-70.848306332842412</v>
      </c>
    </row>
    <row r="537" spans="1:8" ht="21.95" hidden="1" customHeight="1" outlineLevel="1" x14ac:dyDescent="0.2">
      <c r="A537" s="136" t="s">
        <v>87</v>
      </c>
      <c r="B537" s="137" t="s">
        <v>43</v>
      </c>
      <c r="C537" s="99" t="s">
        <v>246</v>
      </c>
      <c r="D537" s="98">
        <f>SUM(D538:D541)</f>
        <v>40333</v>
      </c>
      <c r="E537" s="19">
        <f>SUM(E538:E541)</f>
        <v>100</v>
      </c>
      <c r="F537" s="98">
        <f>SUM(F538:F541)</f>
        <v>15470.7</v>
      </c>
      <c r="G537" s="19">
        <f>SUM(G538:G541)</f>
        <v>100</v>
      </c>
      <c r="H537" s="3">
        <f t="shared" si="153"/>
        <v>-61.642575558475684</v>
      </c>
    </row>
    <row r="538" spans="1:8" ht="30" hidden="1" customHeight="1" outlineLevel="1" x14ac:dyDescent="0.2">
      <c r="A538" s="136"/>
      <c r="B538" s="137"/>
      <c r="C538" s="99" t="s">
        <v>247</v>
      </c>
      <c r="D538" s="98">
        <v>36938</v>
      </c>
      <c r="E538" s="19">
        <f>D538/D$537*100</f>
        <v>91.582575062603823</v>
      </c>
      <c r="F538" s="98">
        <v>14481</v>
      </c>
      <c r="G538" s="19">
        <f>F538/F$537*100</f>
        <v>93.602745835676473</v>
      </c>
      <c r="H538" s="3">
        <f t="shared" si="153"/>
        <v>-60.796469760138613</v>
      </c>
    </row>
    <row r="539" spans="1:8" ht="21.95" hidden="1" customHeight="1" outlineLevel="1" x14ac:dyDescent="0.2">
      <c r="A539" s="136"/>
      <c r="B539" s="137"/>
      <c r="C539" s="99" t="s">
        <v>248</v>
      </c>
      <c r="D539" s="98">
        <v>0</v>
      </c>
      <c r="E539" s="19">
        <f t="shared" ref="E539:G541" si="156">D539/D$537*100</f>
        <v>0</v>
      </c>
      <c r="F539" s="98">
        <v>0</v>
      </c>
      <c r="G539" s="19">
        <f t="shared" si="156"/>
        <v>0</v>
      </c>
      <c r="H539" s="3" t="s">
        <v>47</v>
      </c>
    </row>
    <row r="540" spans="1:8" ht="21.95" hidden="1" customHeight="1" outlineLevel="1" x14ac:dyDescent="0.2">
      <c r="A540" s="136"/>
      <c r="B540" s="137"/>
      <c r="C540" s="99" t="s">
        <v>249</v>
      </c>
      <c r="D540" s="98">
        <v>0</v>
      </c>
      <c r="E540" s="19">
        <f t="shared" si="156"/>
        <v>0</v>
      </c>
      <c r="F540" s="98">
        <v>0</v>
      </c>
      <c r="G540" s="19">
        <f t="shared" si="156"/>
        <v>0</v>
      </c>
      <c r="H540" s="3" t="s">
        <v>47</v>
      </c>
    </row>
    <row r="541" spans="1:8" ht="21.95" hidden="1" customHeight="1" outlineLevel="1" x14ac:dyDescent="0.2">
      <c r="A541" s="136"/>
      <c r="B541" s="137"/>
      <c r="C541" s="99" t="s">
        <v>250</v>
      </c>
      <c r="D541" s="98">
        <v>3395</v>
      </c>
      <c r="E541" s="19">
        <f t="shared" si="156"/>
        <v>8.4174249373961771</v>
      </c>
      <c r="F541" s="98">
        <v>989.7</v>
      </c>
      <c r="G541" s="19">
        <f t="shared" si="156"/>
        <v>6.3972541643235274</v>
      </c>
      <c r="H541" s="3">
        <f t="shared" si="153"/>
        <v>-70.848306332842412</v>
      </c>
    </row>
    <row r="542" spans="1:8" ht="28.5" hidden="1" customHeight="1" outlineLevel="1" x14ac:dyDescent="0.2">
      <c r="A542" s="136" t="s">
        <v>88</v>
      </c>
      <c r="B542" s="137" t="s">
        <v>533</v>
      </c>
      <c r="C542" s="99" t="s">
        <v>246</v>
      </c>
      <c r="D542" s="98">
        <f>SUM(D543:D546)</f>
        <v>0</v>
      </c>
      <c r="E542" s="19" t="e">
        <f>SUM(E543:E546)</f>
        <v>#DIV/0!</v>
      </c>
      <c r="F542" s="98">
        <f>SUM(F543:F546)</f>
        <v>0</v>
      </c>
      <c r="G542" s="19" t="e">
        <f>SUM(G543:G546)</f>
        <v>#DIV/0!</v>
      </c>
      <c r="H542" s="3" t="e">
        <f t="shared" si="153"/>
        <v>#DIV/0!</v>
      </c>
    </row>
    <row r="543" spans="1:8" ht="35.25" hidden="1" customHeight="1" outlineLevel="1" x14ac:dyDescent="0.2">
      <c r="A543" s="136"/>
      <c r="B543" s="137"/>
      <c r="C543" s="99" t="s">
        <v>247</v>
      </c>
      <c r="D543" s="98">
        <v>0</v>
      </c>
      <c r="E543" s="19" t="e">
        <f>D543/D$542*100</f>
        <v>#DIV/0!</v>
      </c>
      <c r="F543" s="98">
        <v>0</v>
      </c>
      <c r="G543" s="19" t="e">
        <f>F543/F$542*100</f>
        <v>#DIV/0!</v>
      </c>
      <c r="H543" s="3" t="e">
        <f t="shared" si="153"/>
        <v>#DIV/0!</v>
      </c>
    </row>
    <row r="544" spans="1:8" ht="28.5" hidden="1" customHeight="1" outlineLevel="1" x14ac:dyDescent="0.2">
      <c r="A544" s="136"/>
      <c r="B544" s="137"/>
      <c r="C544" s="99" t="s">
        <v>248</v>
      </c>
      <c r="D544" s="98">
        <v>0</v>
      </c>
      <c r="E544" s="19">
        <f t="shared" ref="E544:E546" si="157">D544/D$537*100</f>
        <v>0</v>
      </c>
      <c r="F544" s="98">
        <v>0</v>
      </c>
      <c r="G544" s="19">
        <f t="shared" ref="G544:G546" si="158">F544/F$537*100</f>
        <v>0</v>
      </c>
      <c r="H544" s="3" t="s">
        <v>47</v>
      </c>
    </row>
    <row r="545" spans="1:8" ht="28.5" hidden="1" customHeight="1" outlineLevel="1" x14ac:dyDescent="0.2">
      <c r="A545" s="136"/>
      <c r="B545" s="137"/>
      <c r="C545" s="99" t="s">
        <v>249</v>
      </c>
      <c r="D545" s="98">
        <v>0</v>
      </c>
      <c r="E545" s="19">
        <f t="shared" si="157"/>
        <v>0</v>
      </c>
      <c r="F545" s="98">
        <v>0</v>
      </c>
      <c r="G545" s="19">
        <f t="shared" si="158"/>
        <v>0</v>
      </c>
      <c r="H545" s="3" t="s">
        <v>47</v>
      </c>
    </row>
    <row r="546" spans="1:8" ht="28.5" hidden="1" customHeight="1" outlineLevel="1" x14ac:dyDescent="0.2">
      <c r="A546" s="136"/>
      <c r="B546" s="137"/>
      <c r="C546" s="99" t="s">
        <v>250</v>
      </c>
      <c r="D546" s="98">
        <v>0</v>
      </c>
      <c r="E546" s="19">
        <f t="shared" si="157"/>
        <v>0</v>
      </c>
      <c r="F546" s="98">
        <v>0</v>
      </c>
      <c r="G546" s="19">
        <f t="shared" si="158"/>
        <v>0</v>
      </c>
      <c r="H546" s="3" t="s">
        <v>47</v>
      </c>
    </row>
    <row r="547" spans="1:8" ht="21.95" hidden="1" customHeight="1" outlineLevel="1" x14ac:dyDescent="0.2">
      <c r="A547" s="136" t="s">
        <v>88</v>
      </c>
      <c r="B547" s="137" t="s">
        <v>534</v>
      </c>
      <c r="C547" s="99" t="s">
        <v>246</v>
      </c>
      <c r="D547" s="98">
        <f>SUM(D548:D551)</f>
        <v>1670</v>
      </c>
      <c r="E547" s="19">
        <f>SUM(E548:E551)</f>
        <v>100</v>
      </c>
      <c r="F547" s="98">
        <f>SUM(F548:F551)</f>
        <v>1154.3</v>
      </c>
      <c r="G547" s="19">
        <f>SUM(G548:G551)</f>
        <v>100</v>
      </c>
      <c r="H547" s="3">
        <f t="shared" si="153"/>
        <v>-30.880239520958085</v>
      </c>
    </row>
    <row r="548" spans="1:8" ht="40.5" hidden="1" customHeight="1" outlineLevel="1" x14ac:dyDescent="0.2">
      <c r="A548" s="136"/>
      <c r="B548" s="137"/>
      <c r="C548" s="99" t="s">
        <v>247</v>
      </c>
      <c r="D548" s="98">
        <v>0</v>
      </c>
      <c r="E548" s="19">
        <f>D548/D$547*100</f>
        <v>0</v>
      </c>
      <c r="F548" s="98">
        <v>0</v>
      </c>
      <c r="G548" s="19">
        <f>F548/F$547*100</f>
        <v>0</v>
      </c>
      <c r="H548" s="3" t="s">
        <v>47</v>
      </c>
    </row>
    <row r="549" spans="1:8" ht="21.95" hidden="1" customHeight="1" outlineLevel="1" x14ac:dyDescent="0.2">
      <c r="A549" s="136"/>
      <c r="B549" s="137"/>
      <c r="C549" s="99" t="s">
        <v>248</v>
      </c>
      <c r="D549" s="98">
        <v>1269.2</v>
      </c>
      <c r="E549" s="19">
        <f t="shared" ref="E549:G551" si="159">D549/D$547*100</f>
        <v>76</v>
      </c>
      <c r="F549" s="98">
        <v>877.3</v>
      </c>
      <c r="G549" s="19">
        <f t="shared" si="159"/>
        <v>76.002772242917786</v>
      </c>
      <c r="H549" s="3">
        <f t="shared" si="153"/>
        <v>-30.877718247715109</v>
      </c>
    </row>
    <row r="550" spans="1:8" ht="21.95" hidden="1" customHeight="1" outlineLevel="1" x14ac:dyDescent="0.2">
      <c r="A550" s="136"/>
      <c r="B550" s="137"/>
      <c r="C550" s="99" t="s">
        <v>249</v>
      </c>
      <c r="D550" s="98">
        <v>400.8</v>
      </c>
      <c r="E550" s="19">
        <f t="shared" si="159"/>
        <v>24.000000000000004</v>
      </c>
      <c r="F550" s="98">
        <v>277</v>
      </c>
      <c r="G550" s="19">
        <f t="shared" si="159"/>
        <v>23.997227757082214</v>
      </c>
      <c r="H550" s="3">
        <f t="shared" si="153"/>
        <v>-30.888223552894218</v>
      </c>
    </row>
    <row r="551" spans="1:8" ht="21.95" hidden="1" customHeight="1" outlineLevel="1" x14ac:dyDescent="0.2">
      <c r="A551" s="136"/>
      <c r="B551" s="137"/>
      <c r="C551" s="99" t="s">
        <v>250</v>
      </c>
      <c r="D551" s="98">
        <v>0</v>
      </c>
      <c r="E551" s="19">
        <f t="shared" si="159"/>
        <v>0</v>
      </c>
      <c r="F551" s="98">
        <v>0</v>
      </c>
      <c r="G551" s="19">
        <f t="shared" si="159"/>
        <v>0</v>
      </c>
      <c r="H551" s="3" t="s">
        <v>47</v>
      </c>
    </row>
    <row r="552" spans="1:8" ht="21.95" hidden="1" customHeight="1" outlineLevel="1" x14ac:dyDescent="0.2">
      <c r="A552" s="136" t="s">
        <v>309</v>
      </c>
      <c r="B552" s="137" t="s">
        <v>535</v>
      </c>
      <c r="C552" s="99" t="s">
        <v>246</v>
      </c>
      <c r="D552" s="98">
        <f>SUM(D553:D556)</f>
        <v>146</v>
      </c>
      <c r="E552" s="19">
        <f>SUM(E553:E556)</f>
        <v>100</v>
      </c>
      <c r="F552" s="98">
        <f>SUM(F553:F556)</f>
        <v>100.4</v>
      </c>
      <c r="G552" s="19">
        <f>SUM(G553:G556)</f>
        <v>100</v>
      </c>
      <c r="H552" s="3">
        <f t="shared" ref="H552:H553" si="160">F552/D552*100-100</f>
        <v>-31.232876712328761</v>
      </c>
    </row>
    <row r="553" spans="1:8" ht="36.75" hidden="1" customHeight="1" outlineLevel="1" x14ac:dyDescent="0.2">
      <c r="A553" s="136"/>
      <c r="B553" s="137"/>
      <c r="C553" s="99" t="s">
        <v>247</v>
      </c>
      <c r="D553" s="98">
        <v>146</v>
      </c>
      <c r="E553" s="19">
        <f>D553/D$552*100</f>
        <v>100</v>
      </c>
      <c r="F553" s="98">
        <v>100.4</v>
      </c>
      <c r="G553" s="19">
        <f>F553/F$552*100</f>
        <v>100</v>
      </c>
      <c r="H553" s="3">
        <f t="shared" si="160"/>
        <v>-31.232876712328761</v>
      </c>
    </row>
    <row r="554" spans="1:8" ht="21.95" hidden="1" customHeight="1" outlineLevel="1" x14ac:dyDescent="0.2">
      <c r="A554" s="136"/>
      <c r="B554" s="137"/>
      <c r="C554" s="99" t="s">
        <v>248</v>
      </c>
      <c r="D554" s="98">
        <v>0</v>
      </c>
      <c r="E554" s="19">
        <f t="shared" ref="E554:E556" si="161">D554/D$547*100</f>
        <v>0</v>
      </c>
      <c r="F554" s="98">
        <v>0</v>
      </c>
      <c r="G554" s="19">
        <f t="shared" ref="G554:G556" si="162">F554/F$547*100</f>
        <v>0</v>
      </c>
      <c r="H554" s="3" t="s">
        <v>47</v>
      </c>
    </row>
    <row r="555" spans="1:8" ht="21.95" hidden="1" customHeight="1" outlineLevel="1" x14ac:dyDescent="0.2">
      <c r="A555" s="136"/>
      <c r="B555" s="137"/>
      <c r="C555" s="99" t="s">
        <v>249</v>
      </c>
      <c r="D555" s="98">
        <v>0</v>
      </c>
      <c r="E555" s="19">
        <f t="shared" si="161"/>
        <v>0</v>
      </c>
      <c r="F555" s="98">
        <v>0</v>
      </c>
      <c r="G555" s="19">
        <f t="shared" si="162"/>
        <v>0</v>
      </c>
      <c r="H555" s="3" t="s">
        <v>47</v>
      </c>
    </row>
    <row r="556" spans="1:8" ht="21.95" hidden="1" customHeight="1" outlineLevel="1" x14ac:dyDescent="0.2">
      <c r="A556" s="136"/>
      <c r="B556" s="137"/>
      <c r="C556" s="99" t="s">
        <v>250</v>
      </c>
      <c r="D556" s="98">
        <v>0</v>
      </c>
      <c r="E556" s="19">
        <f t="shared" si="161"/>
        <v>0</v>
      </c>
      <c r="F556" s="98">
        <v>0</v>
      </c>
      <c r="G556" s="19">
        <f t="shared" si="162"/>
        <v>0</v>
      </c>
      <c r="H556" s="3" t="s">
        <v>47</v>
      </c>
    </row>
    <row r="557" spans="1:8" ht="21.95" hidden="1" customHeight="1" outlineLevel="1" x14ac:dyDescent="0.2">
      <c r="A557" s="136" t="s">
        <v>310</v>
      </c>
      <c r="B557" s="137" t="s">
        <v>445</v>
      </c>
      <c r="C557" s="99" t="s">
        <v>246</v>
      </c>
      <c r="D557" s="98">
        <f>SUM(D558:D561)</f>
        <v>0</v>
      </c>
      <c r="E557" s="19" t="e">
        <f>SUM(E558:E561)</f>
        <v>#DIV/0!</v>
      </c>
      <c r="F557" s="98">
        <f>SUM(F558:F561)</f>
        <v>0</v>
      </c>
      <c r="G557" s="19" t="e">
        <f>SUM(G558:G561)</f>
        <v>#DIV/0!</v>
      </c>
      <c r="H557" s="3" t="e">
        <f t="shared" ref="H557:H558" si="163">F557/D557*100-100</f>
        <v>#DIV/0!</v>
      </c>
    </row>
    <row r="558" spans="1:8" ht="30" hidden="1" customHeight="1" outlineLevel="1" x14ac:dyDescent="0.2">
      <c r="A558" s="136"/>
      <c r="B558" s="137"/>
      <c r="C558" s="99" t="s">
        <v>247</v>
      </c>
      <c r="D558" s="98">
        <v>0</v>
      </c>
      <c r="E558" s="19" t="e">
        <f>D558/D$557*100</f>
        <v>#DIV/0!</v>
      </c>
      <c r="F558" s="98">
        <v>0</v>
      </c>
      <c r="G558" s="19" t="e">
        <f>F558/F$557*100</f>
        <v>#DIV/0!</v>
      </c>
      <c r="H558" s="3" t="e">
        <f t="shared" si="163"/>
        <v>#DIV/0!</v>
      </c>
    </row>
    <row r="559" spans="1:8" ht="21.95" hidden="1" customHeight="1" outlineLevel="1" x14ac:dyDescent="0.2">
      <c r="A559" s="136"/>
      <c r="B559" s="137"/>
      <c r="C559" s="99" t="s">
        <v>248</v>
      </c>
      <c r="D559" s="98">
        <v>0</v>
      </c>
      <c r="E559" s="19" t="e">
        <f t="shared" ref="E559:E561" si="164">D559/D$557*100</f>
        <v>#DIV/0!</v>
      </c>
      <c r="F559" s="98">
        <v>0</v>
      </c>
      <c r="G559" s="19" t="e">
        <f t="shared" ref="G559:G561" si="165">F559/F$557*100</f>
        <v>#DIV/0!</v>
      </c>
      <c r="H559" s="3" t="s">
        <v>47</v>
      </c>
    </row>
    <row r="560" spans="1:8" ht="21.95" hidden="1" customHeight="1" outlineLevel="1" x14ac:dyDescent="0.2">
      <c r="A560" s="136"/>
      <c r="B560" s="137"/>
      <c r="C560" s="99" t="s">
        <v>249</v>
      </c>
      <c r="D560" s="98">
        <v>0</v>
      </c>
      <c r="E560" s="19" t="e">
        <f t="shared" si="164"/>
        <v>#DIV/0!</v>
      </c>
      <c r="F560" s="98">
        <v>0</v>
      </c>
      <c r="G560" s="19" t="e">
        <f t="shared" si="165"/>
        <v>#DIV/0!</v>
      </c>
      <c r="H560" s="3" t="s">
        <v>47</v>
      </c>
    </row>
    <row r="561" spans="1:8" ht="21.95" hidden="1" customHeight="1" outlineLevel="1" x14ac:dyDescent="0.2">
      <c r="A561" s="136"/>
      <c r="B561" s="137"/>
      <c r="C561" s="99" t="s">
        <v>250</v>
      </c>
      <c r="D561" s="98">
        <v>0</v>
      </c>
      <c r="E561" s="19" t="e">
        <f t="shared" si="164"/>
        <v>#DIV/0!</v>
      </c>
      <c r="F561" s="98">
        <v>0</v>
      </c>
      <c r="G561" s="19" t="e">
        <f t="shared" si="165"/>
        <v>#DIV/0!</v>
      </c>
      <c r="H561" s="3" t="s">
        <v>47</v>
      </c>
    </row>
    <row r="562" spans="1:8" ht="21.95" hidden="1" customHeight="1" outlineLevel="1" x14ac:dyDescent="0.2">
      <c r="A562" s="136" t="s">
        <v>387</v>
      </c>
      <c r="B562" s="137" t="s">
        <v>388</v>
      </c>
      <c r="C562" s="99" t="s">
        <v>246</v>
      </c>
      <c r="D562" s="98">
        <f>SUM(D563:D566)</f>
        <v>0</v>
      </c>
      <c r="E562" s="19" t="e">
        <f>SUM(E563:E566)</f>
        <v>#DIV/0!</v>
      </c>
      <c r="F562" s="98">
        <f>SUM(F563:F566)</f>
        <v>0</v>
      </c>
      <c r="G562" s="19" t="e">
        <f>SUM(G563:G566)</f>
        <v>#DIV/0!</v>
      </c>
      <c r="H562" s="3" t="e">
        <f t="shared" si="153"/>
        <v>#DIV/0!</v>
      </c>
    </row>
    <row r="563" spans="1:8" ht="30" hidden="1" customHeight="1" outlineLevel="1" x14ac:dyDescent="0.2">
      <c r="A563" s="136"/>
      <c r="B563" s="137"/>
      <c r="C563" s="99" t="s">
        <v>247</v>
      </c>
      <c r="D563" s="98">
        <v>0</v>
      </c>
      <c r="E563" s="19" t="e">
        <f>D563/D$562*100</f>
        <v>#DIV/0!</v>
      </c>
      <c r="F563" s="98">
        <v>0</v>
      </c>
      <c r="G563" s="19" t="e">
        <f>F563/F$562*100</f>
        <v>#DIV/0!</v>
      </c>
      <c r="H563" s="3" t="e">
        <f t="shared" si="153"/>
        <v>#DIV/0!</v>
      </c>
    </row>
    <row r="564" spans="1:8" ht="21.95" hidden="1" customHeight="1" outlineLevel="1" x14ac:dyDescent="0.2">
      <c r="A564" s="136"/>
      <c r="B564" s="137"/>
      <c r="C564" s="99" t="s">
        <v>248</v>
      </c>
      <c r="D564" s="98">
        <v>0</v>
      </c>
      <c r="E564" s="19" t="e">
        <f t="shared" ref="E564:G566" si="166">D564/D$562*100</f>
        <v>#DIV/0!</v>
      </c>
      <c r="F564" s="98">
        <v>0</v>
      </c>
      <c r="G564" s="19" t="e">
        <f t="shared" si="166"/>
        <v>#DIV/0!</v>
      </c>
      <c r="H564" s="3" t="s">
        <v>47</v>
      </c>
    </row>
    <row r="565" spans="1:8" ht="21.95" hidden="1" customHeight="1" outlineLevel="1" x14ac:dyDescent="0.2">
      <c r="A565" s="136"/>
      <c r="B565" s="137"/>
      <c r="C565" s="99" t="s">
        <v>249</v>
      </c>
      <c r="D565" s="98">
        <v>0</v>
      </c>
      <c r="E565" s="19" t="e">
        <f t="shared" si="166"/>
        <v>#DIV/0!</v>
      </c>
      <c r="F565" s="98">
        <v>0</v>
      </c>
      <c r="G565" s="19" t="e">
        <f t="shared" si="166"/>
        <v>#DIV/0!</v>
      </c>
      <c r="H565" s="3" t="s">
        <v>47</v>
      </c>
    </row>
    <row r="566" spans="1:8" ht="21.95" hidden="1" customHeight="1" outlineLevel="1" x14ac:dyDescent="0.2">
      <c r="A566" s="136"/>
      <c r="B566" s="137"/>
      <c r="C566" s="99" t="s">
        <v>250</v>
      </c>
      <c r="D566" s="98">
        <v>0</v>
      </c>
      <c r="E566" s="19" t="e">
        <f t="shared" si="166"/>
        <v>#DIV/0!</v>
      </c>
      <c r="F566" s="98">
        <v>0</v>
      </c>
      <c r="G566" s="19" t="e">
        <f t="shared" si="166"/>
        <v>#DIV/0!</v>
      </c>
      <c r="H566" s="3" t="s">
        <v>47</v>
      </c>
    </row>
    <row r="567" spans="1:8" ht="21.95" hidden="1" customHeight="1" outlineLevel="1" x14ac:dyDescent="0.2">
      <c r="A567" s="136" t="s">
        <v>372</v>
      </c>
      <c r="B567" s="137" t="s">
        <v>529</v>
      </c>
      <c r="C567" s="99" t="s">
        <v>246</v>
      </c>
      <c r="D567" s="98">
        <f>SUM(D568:D571)</f>
        <v>0</v>
      </c>
      <c r="E567" s="19" t="e">
        <f>SUM(E568:E571)</f>
        <v>#DIV/0!</v>
      </c>
      <c r="F567" s="98">
        <v>2</v>
      </c>
      <c r="G567" s="19">
        <f>SUM(G568:G571)</f>
        <v>0</v>
      </c>
      <c r="H567" s="3" t="e">
        <f t="shared" ref="H567:H568" si="167">F567/D567*100-100</f>
        <v>#DIV/0!</v>
      </c>
    </row>
    <row r="568" spans="1:8" ht="34.5" hidden="1" customHeight="1" outlineLevel="1" x14ac:dyDescent="0.2">
      <c r="A568" s="136"/>
      <c r="B568" s="137"/>
      <c r="C568" s="99" t="s">
        <v>247</v>
      </c>
      <c r="D568" s="98">
        <v>0</v>
      </c>
      <c r="E568" s="19" t="e">
        <f>D568/D$567*100</f>
        <v>#DIV/0!</v>
      </c>
      <c r="F568" s="98">
        <v>0</v>
      </c>
      <c r="G568" s="19">
        <f>F568/F$567*100</f>
        <v>0</v>
      </c>
      <c r="H568" s="3" t="e">
        <f t="shared" si="167"/>
        <v>#DIV/0!</v>
      </c>
    </row>
    <row r="569" spans="1:8" ht="21.95" hidden="1" customHeight="1" outlineLevel="1" x14ac:dyDescent="0.2">
      <c r="A569" s="136"/>
      <c r="B569" s="137"/>
      <c r="C569" s="99" t="s">
        <v>248</v>
      </c>
      <c r="D569" s="98">
        <v>0</v>
      </c>
      <c r="E569" s="19">
        <f t="shared" ref="E569:E571" si="168">D569/D$547*100</f>
        <v>0</v>
      </c>
      <c r="F569" s="98">
        <v>0</v>
      </c>
      <c r="G569" s="19">
        <v>0</v>
      </c>
      <c r="H569" s="3" t="s">
        <v>47</v>
      </c>
    </row>
    <row r="570" spans="1:8" ht="21.95" hidden="1" customHeight="1" outlineLevel="1" x14ac:dyDescent="0.2">
      <c r="A570" s="136"/>
      <c r="B570" s="137"/>
      <c r="C570" s="99" t="s">
        <v>249</v>
      </c>
      <c r="D570" s="98">
        <v>0</v>
      </c>
      <c r="E570" s="19">
        <f t="shared" si="168"/>
        <v>0</v>
      </c>
      <c r="F570" s="98">
        <v>0</v>
      </c>
      <c r="G570" s="19">
        <v>0</v>
      </c>
      <c r="H570" s="3" t="s">
        <v>47</v>
      </c>
    </row>
    <row r="571" spans="1:8" ht="21.95" hidden="1" customHeight="1" outlineLevel="1" x14ac:dyDescent="0.2">
      <c r="A571" s="136"/>
      <c r="B571" s="137"/>
      <c r="C571" s="99" t="s">
        <v>250</v>
      </c>
      <c r="D571" s="98">
        <v>0</v>
      </c>
      <c r="E571" s="19">
        <f t="shared" si="168"/>
        <v>0</v>
      </c>
      <c r="F571" s="98">
        <v>0</v>
      </c>
      <c r="G571" s="19">
        <v>0</v>
      </c>
      <c r="H571" s="3" t="s">
        <v>47</v>
      </c>
    </row>
    <row r="572" spans="1:8" ht="21.95" hidden="1" customHeight="1" outlineLevel="1" x14ac:dyDescent="0.2">
      <c r="A572" s="136" t="s">
        <v>486</v>
      </c>
      <c r="B572" s="137" t="s">
        <v>484</v>
      </c>
      <c r="C572" s="99" t="s">
        <v>246</v>
      </c>
      <c r="D572" s="98">
        <f>SUM(D573:D576)</f>
        <v>0</v>
      </c>
      <c r="E572" s="19" t="e">
        <f>SUM(E573:E576)</f>
        <v>#DIV/0!</v>
      </c>
      <c r="F572" s="98">
        <f>SUM(F573:F576)</f>
        <v>0</v>
      </c>
      <c r="G572" s="19" t="e">
        <f>SUM(G573:G576)</f>
        <v>#DIV/0!</v>
      </c>
      <c r="H572" s="3" t="e">
        <f t="shared" ref="H572" si="169">F572/D572*100-100</f>
        <v>#DIV/0!</v>
      </c>
    </row>
    <row r="573" spans="1:8" ht="34.5" hidden="1" customHeight="1" outlineLevel="1" x14ac:dyDescent="0.2">
      <c r="A573" s="136"/>
      <c r="B573" s="137"/>
      <c r="C573" s="99" t="s">
        <v>247</v>
      </c>
      <c r="D573" s="98">
        <v>0</v>
      </c>
      <c r="E573" s="19" t="e">
        <f>D573/D$572*100</f>
        <v>#DIV/0!</v>
      </c>
      <c r="F573" s="98">
        <v>0</v>
      </c>
      <c r="G573" s="19" t="e">
        <f>F573/F$572*100</f>
        <v>#DIV/0!</v>
      </c>
      <c r="H573" s="3" t="s">
        <v>47</v>
      </c>
    </row>
    <row r="574" spans="1:8" ht="21.95" hidden="1" customHeight="1" outlineLevel="1" x14ac:dyDescent="0.2">
      <c r="A574" s="136"/>
      <c r="B574" s="137"/>
      <c r="C574" s="99" t="s">
        <v>248</v>
      </c>
      <c r="D574" s="98">
        <v>0</v>
      </c>
      <c r="E574" s="19">
        <f t="shared" ref="E574:E576" si="170">D574/D$547*100</f>
        <v>0</v>
      </c>
      <c r="F574" s="98">
        <v>0</v>
      </c>
      <c r="G574" s="19">
        <v>0</v>
      </c>
      <c r="H574" s="3" t="s">
        <v>47</v>
      </c>
    </row>
    <row r="575" spans="1:8" ht="21.95" hidden="1" customHeight="1" outlineLevel="1" x14ac:dyDescent="0.2">
      <c r="A575" s="136"/>
      <c r="B575" s="137"/>
      <c r="C575" s="99" t="s">
        <v>249</v>
      </c>
      <c r="D575" s="98">
        <v>0</v>
      </c>
      <c r="E575" s="19" t="e">
        <f>D575/D$572*100</f>
        <v>#DIV/0!</v>
      </c>
      <c r="F575" s="98">
        <v>0</v>
      </c>
      <c r="G575" s="19" t="e">
        <f>F575/F572*100</f>
        <v>#DIV/0!</v>
      </c>
      <c r="H575" s="3" t="e">
        <f t="shared" ref="H575" si="171">F575/D575*100-100</f>
        <v>#DIV/0!</v>
      </c>
    </row>
    <row r="576" spans="1:8" ht="21.95" hidden="1" customHeight="1" outlineLevel="1" x14ac:dyDescent="0.2">
      <c r="A576" s="136"/>
      <c r="B576" s="137"/>
      <c r="C576" s="99" t="s">
        <v>250</v>
      </c>
      <c r="D576" s="98">
        <v>0</v>
      </c>
      <c r="E576" s="19">
        <f t="shared" si="170"/>
        <v>0</v>
      </c>
      <c r="F576" s="98">
        <v>0</v>
      </c>
      <c r="G576" s="19">
        <v>0</v>
      </c>
      <c r="H576" s="3" t="s">
        <v>47</v>
      </c>
    </row>
    <row r="577" spans="1:8" ht="21.95" hidden="1" customHeight="1" outlineLevel="1" x14ac:dyDescent="0.2">
      <c r="A577" s="110" t="s">
        <v>89</v>
      </c>
      <c r="B577" s="135" t="s">
        <v>536</v>
      </c>
      <c r="C577" s="97" t="s">
        <v>246</v>
      </c>
      <c r="D577" s="92">
        <f>SUM(D578:D581)</f>
        <v>320819.40000000002</v>
      </c>
      <c r="E577" s="93">
        <f>SUM(E578:E581)</f>
        <v>100</v>
      </c>
      <c r="F577" s="92">
        <f>SUM(F578:F581)</f>
        <v>115993</v>
      </c>
      <c r="G577" s="93">
        <f>SUM(G578:G581)</f>
        <v>99.999999999999986</v>
      </c>
      <c r="H577" s="94">
        <f t="shared" si="153"/>
        <v>-63.844767492240187</v>
      </c>
    </row>
    <row r="578" spans="1:8" ht="30.75" hidden="1" customHeight="1" outlineLevel="1" x14ac:dyDescent="0.2">
      <c r="A578" s="110"/>
      <c r="B578" s="135"/>
      <c r="C578" s="97" t="s">
        <v>247</v>
      </c>
      <c r="D578" s="92">
        <f>D583+D588+D603+D608+D593+D618+D623+D628+D633+D613+D598</f>
        <v>308042.2</v>
      </c>
      <c r="E578" s="93">
        <f>D578/D$577*100</f>
        <v>96.017323141929694</v>
      </c>
      <c r="F578" s="92">
        <f>F583+F588+F603+F608+F593+F618+F623+F628+F633+F613+F598</f>
        <v>112473.8</v>
      </c>
      <c r="G578" s="93">
        <f>F578/F$577*100</f>
        <v>96.966023811781739</v>
      </c>
      <c r="H578" s="94">
        <f t="shared" si="153"/>
        <v>-63.487535149404856</v>
      </c>
    </row>
    <row r="579" spans="1:8" ht="21.95" hidden="1" customHeight="1" outlineLevel="1" x14ac:dyDescent="0.2">
      <c r="A579" s="110"/>
      <c r="B579" s="135"/>
      <c r="C579" s="97" t="s">
        <v>248</v>
      </c>
      <c r="D579" s="92">
        <f>D584+D589+D604+D609+D594+D619+D624+D629+D634+D614</f>
        <v>50</v>
      </c>
      <c r="E579" s="93">
        <f t="shared" ref="E579:G581" si="172">D579/D$577*100</f>
        <v>1.5585092422715083E-2</v>
      </c>
      <c r="F579" s="92">
        <f>F584+F589+F604+F609+F594+F619+F624+F629+F634+F614</f>
        <v>50</v>
      </c>
      <c r="G579" s="93">
        <f t="shared" si="172"/>
        <v>4.310604950298725E-2</v>
      </c>
      <c r="H579" s="94">
        <f t="shared" si="153"/>
        <v>0</v>
      </c>
    </row>
    <row r="580" spans="1:8" ht="21.95" hidden="1" customHeight="1" outlineLevel="1" x14ac:dyDescent="0.2">
      <c r="A580" s="110"/>
      <c r="B580" s="135"/>
      <c r="C580" s="97" t="s">
        <v>249</v>
      </c>
      <c r="D580" s="92">
        <f>D585+D590+D605+D610+D595+D620+D625+D630+D635+D615</f>
        <v>345.2</v>
      </c>
      <c r="E580" s="93">
        <f t="shared" si="172"/>
        <v>0.10759947808642494</v>
      </c>
      <c r="F580" s="92">
        <f>F585+F590+F605+F610+F595+F620+F625+F630+F635+F615</f>
        <v>345.2</v>
      </c>
      <c r="G580" s="93">
        <f t="shared" si="172"/>
        <v>0.29760416576862397</v>
      </c>
      <c r="H580" s="94">
        <f t="shared" si="153"/>
        <v>0</v>
      </c>
    </row>
    <row r="581" spans="1:8" ht="21.95" hidden="1" customHeight="1" outlineLevel="1" x14ac:dyDescent="0.2">
      <c r="A581" s="110"/>
      <c r="B581" s="135"/>
      <c r="C581" s="97" t="s">
        <v>250</v>
      </c>
      <c r="D581" s="92">
        <f>D586+D591+D606+D611+D596+D621+D626+D631+D636+D616</f>
        <v>12382</v>
      </c>
      <c r="E581" s="93">
        <f t="shared" si="172"/>
        <v>3.8594922875611637</v>
      </c>
      <c r="F581" s="92">
        <f>F586+F591+F606+F611+F596+F621+F626+F631+F636+F616</f>
        <v>3124</v>
      </c>
      <c r="G581" s="93">
        <f t="shared" si="172"/>
        <v>2.6932659729466435</v>
      </c>
      <c r="H581" s="94">
        <f t="shared" si="153"/>
        <v>-74.769827168470357</v>
      </c>
    </row>
    <row r="582" spans="1:8" ht="21.95" hidden="1" customHeight="1" outlineLevel="1" x14ac:dyDescent="0.2">
      <c r="A582" s="136" t="s">
        <v>90</v>
      </c>
      <c r="B582" s="137" t="s">
        <v>43</v>
      </c>
      <c r="C582" s="99" t="s">
        <v>246</v>
      </c>
      <c r="D582" s="98">
        <f>SUM(D583:D586)</f>
        <v>314124</v>
      </c>
      <c r="E582" s="19">
        <f>SUM(E583:E586)</f>
        <v>100</v>
      </c>
      <c r="F582" s="98">
        <f>SUM(F583:F586)</f>
        <v>115563.5</v>
      </c>
      <c r="G582" s="19">
        <f>SUM(G583:G586)</f>
        <v>100.00000000000001</v>
      </c>
      <c r="H582" s="3">
        <f t="shared" si="153"/>
        <v>-63.210865772752165</v>
      </c>
    </row>
    <row r="583" spans="1:8" ht="29.25" hidden="1" customHeight="1" outlineLevel="1" x14ac:dyDescent="0.2">
      <c r="A583" s="136"/>
      <c r="B583" s="137"/>
      <c r="C583" s="99" t="s">
        <v>247</v>
      </c>
      <c r="D583" s="98">
        <v>301742</v>
      </c>
      <c r="E583" s="19">
        <f>D583/D$582*100</f>
        <v>96.058244514904942</v>
      </c>
      <c r="F583" s="98">
        <v>112439.5</v>
      </c>
      <c r="G583" s="19">
        <f>F583/F$582*100</f>
        <v>97.29672431174204</v>
      </c>
      <c r="H583" s="3">
        <f t="shared" si="153"/>
        <v>-62.73654313950329</v>
      </c>
    </row>
    <row r="584" spans="1:8" ht="21.95" hidden="1" customHeight="1" outlineLevel="1" x14ac:dyDescent="0.2">
      <c r="A584" s="136"/>
      <c r="B584" s="137"/>
      <c r="C584" s="99" t="s">
        <v>248</v>
      </c>
      <c r="D584" s="98">
        <v>0</v>
      </c>
      <c r="E584" s="19">
        <f t="shared" ref="E584:G586" si="173">D584/D$582*100</f>
        <v>0</v>
      </c>
      <c r="F584" s="98">
        <v>0</v>
      </c>
      <c r="G584" s="19">
        <f t="shared" si="173"/>
        <v>0</v>
      </c>
      <c r="H584" s="3" t="s">
        <v>47</v>
      </c>
    </row>
    <row r="585" spans="1:8" ht="21.95" hidden="1" customHeight="1" outlineLevel="1" x14ac:dyDescent="0.2">
      <c r="A585" s="136"/>
      <c r="B585" s="137"/>
      <c r="C585" s="99" t="s">
        <v>249</v>
      </c>
      <c r="D585" s="98">
        <v>0</v>
      </c>
      <c r="E585" s="19">
        <f t="shared" si="173"/>
        <v>0</v>
      </c>
      <c r="F585" s="98">
        <v>0</v>
      </c>
      <c r="G585" s="19">
        <f t="shared" si="173"/>
        <v>0</v>
      </c>
      <c r="H585" s="3" t="s">
        <v>47</v>
      </c>
    </row>
    <row r="586" spans="1:8" ht="21.95" hidden="1" customHeight="1" outlineLevel="1" x14ac:dyDescent="0.2">
      <c r="A586" s="136"/>
      <c r="B586" s="137"/>
      <c r="C586" s="99" t="s">
        <v>250</v>
      </c>
      <c r="D586" s="98">
        <v>12382</v>
      </c>
      <c r="E586" s="19">
        <f t="shared" si="173"/>
        <v>3.941755485095058</v>
      </c>
      <c r="F586" s="98">
        <v>3124</v>
      </c>
      <c r="G586" s="19">
        <f t="shared" si="173"/>
        <v>2.7032756882579707</v>
      </c>
      <c r="H586" s="3">
        <f t="shared" si="153"/>
        <v>-74.769827168470357</v>
      </c>
    </row>
    <row r="587" spans="1:8" ht="21.95" hidden="1" customHeight="1" outlineLevel="1" x14ac:dyDescent="0.2">
      <c r="A587" s="136" t="s">
        <v>91</v>
      </c>
      <c r="B587" s="137" t="s">
        <v>426</v>
      </c>
      <c r="C587" s="99" t="s">
        <v>246</v>
      </c>
      <c r="D587" s="98">
        <f>SUM(D588:D591)</f>
        <v>6265</v>
      </c>
      <c r="E587" s="19">
        <f>SUM(E588:E591)</f>
        <v>100</v>
      </c>
      <c r="F587" s="98">
        <f>SUM(F588:F591)</f>
        <v>0</v>
      </c>
      <c r="G587" s="19">
        <f>SUM(G588:G591)</f>
        <v>0</v>
      </c>
      <c r="H587" s="3">
        <f t="shared" si="153"/>
        <v>-100</v>
      </c>
    </row>
    <row r="588" spans="1:8" ht="33.75" hidden="1" customHeight="1" outlineLevel="1" x14ac:dyDescent="0.2">
      <c r="A588" s="136"/>
      <c r="B588" s="137"/>
      <c r="C588" s="99" t="s">
        <v>247</v>
      </c>
      <c r="D588" s="98">
        <v>6265</v>
      </c>
      <c r="E588" s="19">
        <f>D588/D$587*100</f>
        <v>100</v>
      </c>
      <c r="F588" s="98">
        <v>0</v>
      </c>
      <c r="G588" s="19">
        <v>0</v>
      </c>
      <c r="H588" s="3">
        <f t="shared" si="153"/>
        <v>-100</v>
      </c>
    </row>
    <row r="589" spans="1:8" ht="21.95" hidden="1" customHeight="1" outlineLevel="1" x14ac:dyDescent="0.2">
      <c r="A589" s="136"/>
      <c r="B589" s="137"/>
      <c r="C589" s="99" t="s">
        <v>248</v>
      </c>
      <c r="D589" s="98">
        <v>0</v>
      </c>
      <c r="E589" s="19">
        <f>D589/D$587*100</f>
        <v>0</v>
      </c>
      <c r="F589" s="98">
        <v>0</v>
      </c>
      <c r="G589" s="19">
        <v>0</v>
      </c>
      <c r="H589" s="3" t="s">
        <v>47</v>
      </c>
    </row>
    <row r="590" spans="1:8" ht="21.95" hidden="1" customHeight="1" outlineLevel="1" x14ac:dyDescent="0.2">
      <c r="A590" s="136"/>
      <c r="B590" s="137"/>
      <c r="C590" s="99" t="s">
        <v>249</v>
      </c>
      <c r="D590" s="98">
        <v>0</v>
      </c>
      <c r="E590" s="19">
        <f>D590/D$587*100</f>
        <v>0</v>
      </c>
      <c r="F590" s="98">
        <v>0</v>
      </c>
      <c r="G590" s="19">
        <v>0</v>
      </c>
      <c r="H590" s="3" t="s">
        <v>47</v>
      </c>
    </row>
    <row r="591" spans="1:8" ht="33" hidden="1" customHeight="1" outlineLevel="1" x14ac:dyDescent="0.2">
      <c r="A591" s="136"/>
      <c r="B591" s="137"/>
      <c r="C591" s="99" t="s">
        <v>250</v>
      </c>
      <c r="D591" s="98">
        <v>0</v>
      </c>
      <c r="E591" s="19">
        <f>D591/D$587*100</f>
        <v>0</v>
      </c>
      <c r="F591" s="98">
        <v>0</v>
      </c>
      <c r="G591" s="19">
        <v>0</v>
      </c>
      <c r="H591" s="3" t="s">
        <v>47</v>
      </c>
    </row>
    <row r="592" spans="1:8" ht="21.95" hidden="1" customHeight="1" outlineLevel="1" x14ac:dyDescent="0.2">
      <c r="A592" s="136" t="s">
        <v>92</v>
      </c>
      <c r="B592" s="137" t="s">
        <v>445</v>
      </c>
      <c r="C592" s="99" t="s">
        <v>246</v>
      </c>
      <c r="D592" s="98">
        <f>SUM(D593:D596)</f>
        <v>0</v>
      </c>
      <c r="E592" s="19" t="e">
        <f>SUM(E593:E596)</f>
        <v>#DIV/0!</v>
      </c>
      <c r="F592" s="98">
        <f>SUM(F593:F596)</f>
        <v>0</v>
      </c>
      <c r="G592" s="19" t="e">
        <f>SUM(G593:G596)</f>
        <v>#DIV/0!</v>
      </c>
      <c r="H592" s="3" t="e">
        <f t="shared" ref="H592" si="174">F592/D592*100-100</f>
        <v>#DIV/0!</v>
      </c>
    </row>
    <row r="593" spans="1:8" ht="35.25" hidden="1" customHeight="1" outlineLevel="1" x14ac:dyDescent="0.2">
      <c r="A593" s="136"/>
      <c r="B593" s="137"/>
      <c r="C593" s="99" t="s">
        <v>247</v>
      </c>
      <c r="D593" s="98">
        <v>0</v>
      </c>
      <c r="E593" s="19" t="e">
        <f>D593/D$592*100</f>
        <v>#DIV/0!</v>
      </c>
      <c r="F593" s="98">
        <v>0</v>
      </c>
      <c r="G593" s="19" t="e">
        <f>F593/F$592*100</f>
        <v>#DIV/0!</v>
      </c>
      <c r="H593" s="3" t="e">
        <f>F593/D593*100-100</f>
        <v>#DIV/0!</v>
      </c>
    </row>
    <row r="594" spans="1:8" ht="21.95" hidden="1" customHeight="1" outlineLevel="1" x14ac:dyDescent="0.2">
      <c r="A594" s="136"/>
      <c r="B594" s="137"/>
      <c r="C594" s="99" t="s">
        <v>248</v>
      </c>
      <c r="D594" s="98">
        <v>0</v>
      </c>
      <c r="E594" s="19" t="e">
        <f t="shared" ref="E594:G596" si="175">D594/D$592*100</f>
        <v>#DIV/0!</v>
      </c>
      <c r="F594" s="98">
        <v>0</v>
      </c>
      <c r="G594" s="19" t="e">
        <f t="shared" si="175"/>
        <v>#DIV/0!</v>
      </c>
      <c r="H594" s="3" t="s">
        <v>47</v>
      </c>
    </row>
    <row r="595" spans="1:8" ht="21.95" hidden="1" customHeight="1" outlineLevel="1" x14ac:dyDescent="0.2">
      <c r="A595" s="136"/>
      <c r="B595" s="137"/>
      <c r="C595" s="99" t="s">
        <v>249</v>
      </c>
      <c r="D595" s="98">
        <v>0</v>
      </c>
      <c r="E595" s="19" t="e">
        <f t="shared" si="175"/>
        <v>#DIV/0!</v>
      </c>
      <c r="F595" s="98">
        <v>0</v>
      </c>
      <c r="G595" s="19" t="e">
        <f t="shared" si="175"/>
        <v>#DIV/0!</v>
      </c>
      <c r="H595" s="3" t="s">
        <v>47</v>
      </c>
    </row>
    <row r="596" spans="1:8" hidden="1" outlineLevel="1" x14ac:dyDescent="0.2">
      <c r="A596" s="136"/>
      <c r="B596" s="137"/>
      <c r="C596" s="99" t="s">
        <v>250</v>
      </c>
      <c r="D596" s="98">
        <v>0</v>
      </c>
      <c r="E596" s="19" t="e">
        <f t="shared" si="175"/>
        <v>#DIV/0!</v>
      </c>
      <c r="F596" s="98">
        <v>0</v>
      </c>
      <c r="G596" s="19" t="e">
        <f t="shared" si="175"/>
        <v>#DIV/0!</v>
      </c>
      <c r="H596" s="3" t="s">
        <v>47</v>
      </c>
    </row>
    <row r="597" spans="1:8" ht="21.95" hidden="1" customHeight="1" outlineLevel="1" x14ac:dyDescent="0.2">
      <c r="A597" s="136" t="s">
        <v>93</v>
      </c>
      <c r="B597" s="137" t="s">
        <v>492</v>
      </c>
      <c r="C597" s="99" t="s">
        <v>246</v>
      </c>
      <c r="D597" s="98">
        <f>SUM(D598:D601)</f>
        <v>0</v>
      </c>
      <c r="E597" s="19" t="e">
        <f>SUM(E598:E601)</f>
        <v>#DIV/0!</v>
      </c>
      <c r="F597" s="98">
        <f>SUM(F598:F601)</f>
        <v>0</v>
      </c>
      <c r="G597" s="19" t="e">
        <f>SUM(G598:G601)</f>
        <v>#DIV/0!</v>
      </c>
      <c r="H597" s="3" t="e">
        <f t="shared" ref="H597:H598" si="176">F597/D597*100-100</f>
        <v>#DIV/0!</v>
      </c>
    </row>
    <row r="598" spans="1:8" ht="31.5" hidden="1" customHeight="1" outlineLevel="1" x14ac:dyDescent="0.2">
      <c r="A598" s="136"/>
      <c r="B598" s="137"/>
      <c r="C598" s="99" t="s">
        <v>247</v>
      </c>
      <c r="D598" s="98">
        <v>0</v>
      </c>
      <c r="E598" s="19" t="e">
        <f>D598/D$597*100</f>
        <v>#DIV/0!</v>
      </c>
      <c r="F598" s="98">
        <v>0</v>
      </c>
      <c r="G598" s="19" t="e">
        <f>F598/F$597*100</f>
        <v>#DIV/0!</v>
      </c>
      <c r="H598" s="3" t="e">
        <f t="shared" si="176"/>
        <v>#DIV/0!</v>
      </c>
    </row>
    <row r="599" spans="1:8" ht="21.95" hidden="1" customHeight="1" outlineLevel="1" x14ac:dyDescent="0.2">
      <c r="A599" s="136"/>
      <c r="B599" s="137"/>
      <c r="C599" s="99" t="s">
        <v>248</v>
      </c>
      <c r="D599" s="98">
        <v>0</v>
      </c>
      <c r="E599" s="19" t="e">
        <f t="shared" ref="E599:E601" si="177">D599/D$602*100</f>
        <v>#DIV/0!</v>
      </c>
      <c r="F599" s="98">
        <v>0</v>
      </c>
      <c r="G599" s="19" t="e">
        <f t="shared" ref="G599:G601" si="178">F599/F$602*100</f>
        <v>#DIV/0!</v>
      </c>
      <c r="H599" s="3" t="s">
        <v>47</v>
      </c>
    </row>
    <row r="600" spans="1:8" ht="21.95" hidden="1" customHeight="1" outlineLevel="1" x14ac:dyDescent="0.2">
      <c r="A600" s="136"/>
      <c r="B600" s="137"/>
      <c r="C600" s="99" t="s">
        <v>249</v>
      </c>
      <c r="D600" s="98">
        <v>0</v>
      </c>
      <c r="E600" s="19" t="e">
        <f t="shared" si="177"/>
        <v>#DIV/0!</v>
      </c>
      <c r="F600" s="98">
        <v>0</v>
      </c>
      <c r="G600" s="19" t="e">
        <f t="shared" si="178"/>
        <v>#DIV/0!</v>
      </c>
      <c r="H600" s="3" t="s">
        <v>47</v>
      </c>
    </row>
    <row r="601" spans="1:8" ht="21.95" hidden="1" customHeight="1" outlineLevel="1" x14ac:dyDescent="0.2">
      <c r="A601" s="136"/>
      <c r="B601" s="137"/>
      <c r="C601" s="99" t="s">
        <v>250</v>
      </c>
      <c r="D601" s="98">
        <v>0</v>
      </c>
      <c r="E601" s="19" t="e">
        <f t="shared" si="177"/>
        <v>#DIV/0!</v>
      </c>
      <c r="F601" s="98">
        <v>0</v>
      </c>
      <c r="G601" s="19" t="e">
        <f t="shared" si="178"/>
        <v>#DIV/0!</v>
      </c>
      <c r="H601" s="3" t="s">
        <v>47</v>
      </c>
    </row>
    <row r="602" spans="1:8" ht="21.95" hidden="1" customHeight="1" outlineLevel="1" x14ac:dyDescent="0.2">
      <c r="A602" s="136" t="s">
        <v>94</v>
      </c>
      <c r="B602" s="137" t="s">
        <v>446</v>
      </c>
      <c r="C602" s="99" t="s">
        <v>246</v>
      </c>
      <c r="D602" s="98">
        <f>SUM(D603:D606)</f>
        <v>0</v>
      </c>
      <c r="E602" s="19" t="e">
        <f>SUM(E603:E606)</f>
        <v>#DIV/0!</v>
      </c>
      <c r="F602" s="98">
        <f>SUM(F603:F606)</f>
        <v>0</v>
      </c>
      <c r="G602" s="19" t="e">
        <f>SUM(G603:G606)</f>
        <v>#DIV/0!</v>
      </c>
      <c r="H602" s="3" t="e">
        <f t="shared" ref="H602:H603" si="179">F602/D602*100-100</f>
        <v>#DIV/0!</v>
      </c>
    </row>
    <row r="603" spans="1:8" ht="35.25" hidden="1" customHeight="1" outlineLevel="1" x14ac:dyDescent="0.2">
      <c r="A603" s="136"/>
      <c r="B603" s="137"/>
      <c r="C603" s="99" t="s">
        <v>247</v>
      </c>
      <c r="D603" s="98">
        <v>0</v>
      </c>
      <c r="E603" s="19" t="e">
        <f>D603/D$602*100</f>
        <v>#DIV/0!</v>
      </c>
      <c r="F603" s="98">
        <v>0</v>
      </c>
      <c r="G603" s="19" t="e">
        <f>F603/F$602*100</f>
        <v>#DIV/0!</v>
      </c>
      <c r="H603" s="3" t="e">
        <f t="shared" si="179"/>
        <v>#DIV/0!</v>
      </c>
    </row>
    <row r="604" spans="1:8" ht="21.95" hidden="1" customHeight="1" outlineLevel="1" x14ac:dyDescent="0.2">
      <c r="A604" s="136"/>
      <c r="B604" s="137"/>
      <c r="C604" s="99" t="s">
        <v>248</v>
      </c>
      <c r="D604" s="98">
        <v>0</v>
      </c>
      <c r="E604" s="19" t="e">
        <f t="shared" ref="E604:G606" si="180">D604/D$602*100</f>
        <v>#DIV/0!</v>
      </c>
      <c r="F604" s="98">
        <v>0</v>
      </c>
      <c r="G604" s="19" t="e">
        <f t="shared" si="180"/>
        <v>#DIV/0!</v>
      </c>
      <c r="H604" s="3" t="s">
        <v>47</v>
      </c>
    </row>
    <row r="605" spans="1:8" ht="21.95" hidden="1" customHeight="1" outlineLevel="1" x14ac:dyDescent="0.2">
      <c r="A605" s="136"/>
      <c r="B605" s="137"/>
      <c r="C605" s="99" t="s">
        <v>249</v>
      </c>
      <c r="D605" s="98">
        <v>0</v>
      </c>
      <c r="E605" s="19" t="e">
        <f t="shared" si="180"/>
        <v>#DIV/0!</v>
      </c>
      <c r="F605" s="98">
        <v>0</v>
      </c>
      <c r="G605" s="19" t="e">
        <f t="shared" si="180"/>
        <v>#DIV/0!</v>
      </c>
      <c r="H605" s="3">
        <v>0</v>
      </c>
    </row>
    <row r="606" spans="1:8" ht="21.95" hidden="1" customHeight="1" outlineLevel="1" x14ac:dyDescent="0.2">
      <c r="A606" s="136"/>
      <c r="B606" s="137"/>
      <c r="C606" s="99" t="s">
        <v>250</v>
      </c>
      <c r="D606" s="98">
        <v>0</v>
      </c>
      <c r="E606" s="19" t="e">
        <f t="shared" si="180"/>
        <v>#DIV/0!</v>
      </c>
      <c r="F606" s="98">
        <v>0</v>
      </c>
      <c r="G606" s="19" t="e">
        <f t="shared" si="180"/>
        <v>#DIV/0!</v>
      </c>
      <c r="H606" s="3" t="s">
        <v>47</v>
      </c>
    </row>
    <row r="607" spans="1:8" ht="21.95" hidden="1" customHeight="1" outlineLevel="1" x14ac:dyDescent="0.2">
      <c r="A607" s="136" t="s">
        <v>311</v>
      </c>
      <c r="B607" s="137" t="s">
        <v>529</v>
      </c>
      <c r="C607" s="99" t="s">
        <v>246</v>
      </c>
      <c r="D607" s="98">
        <f>SUM(D608:D611)</f>
        <v>0</v>
      </c>
      <c r="E607" s="19" t="e">
        <f>SUM(E608:E611)</f>
        <v>#DIV/0!</v>
      </c>
      <c r="F607" s="98">
        <f>SUM(F608:F611)</f>
        <v>0</v>
      </c>
      <c r="G607" s="19" t="e">
        <f>SUM(G608:G611)</f>
        <v>#DIV/0!</v>
      </c>
      <c r="H607" s="3" t="e">
        <f t="shared" ref="H607" si="181">F607/D607*100-100</f>
        <v>#DIV/0!</v>
      </c>
    </row>
    <row r="608" spans="1:8" ht="30.75" hidden="1" customHeight="1" outlineLevel="1" x14ac:dyDescent="0.2">
      <c r="A608" s="136"/>
      <c r="B608" s="137"/>
      <c r="C608" s="99" t="s">
        <v>247</v>
      </c>
      <c r="D608" s="98">
        <v>0</v>
      </c>
      <c r="E608" s="19" t="e">
        <f>D608/D$607*100</f>
        <v>#DIV/0!</v>
      </c>
      <c r="F608" s="98">
        <v>0</v>
      </c>
      <c r="G608" s="19" t="e">
        <f>F608/F$607*100</f>
        <v>#DIV/0!</v>
      </c>
      <c r="H608" s="3">
        <v>0</v>
      </c>
    </row>
    <row r="609" spans="1:8" ht="21.95" hidden="1" customHeight="1" outlineLevel="1" x14ac:dyDescent="0.2">
      <c r="A609" s="136"/>
      <c r="B609" s="137"/>
      <c r="C609" s="99" t="s">
        <v>248</v>
      </c>
      <c r="D609" s="98">
        <v>0</v>
      </c>
      <c r="E609" s="19" t="e">
        <f t="shared" ref="E609:E611" si="182">D609/D$607*100</f>
        <v>#DIV/0!</v>
      </c>
      <c r="F609" s="98">
        <v>0</v>
      </c>
      <c r="G609" s="19" t="e">
        <f t="shared" ref="G609:G611" si="183">F609/F$607*100</f>
        <v>#DIV/0!</v>
      </c>
      <c r="H609" s="3" t="s">
        <v>47</v>
      </c>
    </row>
    <row r="610" spans="1:8" ht="21.95" hidden="1" customHeight="1" outlineLevel="1" x14ac:dyDescent="0.2">
      <c r="A610" s="136"/>
      <c r="B610" s="137"/>
      <c r="C610" s="99" t="s">
        <v>249</v>
      </c>
      <c r="D610" s="98">
        <v>0</v>
      </c>
      <c r="E610" s="19" t="e">
        <f t="shared" si="182"/>
        <v>#DIV/0!</v>
      </c>
      <c r="F610" s="98">
        <v>0</v>
      </c>
      <c r="G610" s="19" t="e">
        <f t="shared" si="183"/>
        <v>#DIV/0!</v>
      </c>
      <c r="H610" s="3" t="s">
        <v>47</v>
      </c>
    </row>
    <row r="611" spans="1:8" ht="21.95" hidden="1" customHeight="1" outlineLevel="1" x14ac:dyDescent="0.2">
      <c r="A611" s="136"/>
      <c r="B611" s="137"/>
      <c r="C611" s="99" t="s">
        <v>250</v>
      </c>
      <c r="D611" s="98">
        <v>0</v>
      </c>
      <c r="E611" s="19" t="e">
        <f t="shared" si="182"/>
        <v>#DIV/0!</v>
      </c>
      <c r="F611" s="98">
        <v>0</v>
      </c>
      <c r="G611" s="19" t="e">
        <f t="shared" si="183"/>
        <v>#DIV/0!</v>
      </c>
      <c r="H611" s="3" t="s">
        <v>47</v>
      </c>
    </row>
    <row r="612" spans="1:8" ht="21.95" hidden="1" customHeight="1" outlineLevel="1" x14ac:dyDescent="0.2">
      <c r="A612" s="136" t="s">
        <v>92</v>
      </c>
      <c r="B612" s="137" t="s">
        <v>537</v>
      </c>
      <c r="C612" s="99" t="s">
        <v>246</v>
      </c>
      <c r="D612" s="98">
        <f>SUM(D613:D616)</f>
        <v>29.2</v>
      </c>
      <c r="E612" s="19">
        <f>SUM(E613:E616)</f>
        <v>100</v>
      </c>
      <c r="F612" s="98">
        <f>SUM(F613:F616)</f>
        <v>28.6</v>
      </c>
      <c r="G612" s="19">
        <f>SUM(G613:G616)</f>
        <v>100</v>
      </c>
      <c r="H612" s="3">
        <f t="shared" ref="H612:H613" si="184">F612/D612*100-100</f>
        <v>-2.0547945205479436</v>
      </c>
    </row>
    <row r="613" spans="1:8" ht="39.75" hidden="1" customHeight="1" outlineLevel="1" x14ac:dyDescent="0.2">
      <c r="A613" s="136"/>
      <c r="B613" s="137"/>
      <c r="C613" s="99" t="s">
        <v>247</v>
      </c>
      <c r="D613" s="98">
        <v>29.2</v>
      </c>
      <c r="E613" s="19">
        <f>D613/D$612*100</f>
        <v>100</v>
      </c>
      <c r="F613" s="98">
        <v>28.6</v>
      </c>
      <c r="G613" s="19">
        <f>F613/F$612*100</f>
        <v>100</v>
      </c>
      <c r="H613" s="3">
        <f t="shared" si="184"/>
        <v>-2.0547945205479436</v>
      </c>
    </row>
    <row r="614" spans="1:8" ht="21.95" hidden="1" customHeight="1" outlineLevel="1" x14ac:dyDescent="0.2">
      <c r="A614" s="136"/>
      <c r="B614" s="137"/>
      <c r="C614" s="99" t="s">
        <v>248</v>
      </c>
      <c r="D614" s="98">
        <v>0</v>
      </c>
      <c r="E614" s="19">
        <v>0</v>
      </c>
      <c r="F614" s="98">
        <v>0</v>
      </c>
      <c r="G614" s="19">
        <v>0</v>
      </c>
      <c r="H614" s="3" t="s">
        <v>47</v>
      </c>
    </row>
    <row r="615" spans="1:8" ht="21.95" hidden="1" customHeight="1" outlineLevel="1" x14ac:dyDescent="0.2">
      <c r="A615" s="136"/>
      <c r="B615" s="137"/>
      <c r="C615" s="99" t="s">
        <v>249</v>
      </c>
      <c r="D615" s="98">
        <v>0</v>
      </c>
      <c r="E615" s="19">
        <v>0</v>
      </c>
      <c r="F615" s="98">
        <v>0</v>
      </c>
      <c r="G615" s="19">
        <v>0</v>
      </c>
      <c r="H615" s="3" t="s">
        <v>47</v>
      </c>
    </row>
    <row r="616" spans="1:8" ht="21.95" hidden="1" customHeight="1" outlineLevel="1" x14ac:dyDescent="0.2">
      <c r="A616" s="136"/>
      <c r="B616" s="137"/>
      <c r="C616" s="99" t="s">
        <v>250</v>
      </c>
      <c r="D616" s="98">
        <v>0</v>
      </c>
      <c r="E616" s="19">
        <v>0</v>
      </c>
      <c r="F616" s="98">
        <v>0</v>
      </c>
      <c r="G616" s="19">
        <v>0</v>
      </c>
      <c r="H616" s="3" t="s">
        <v>47</v>
      </c>
    </row>
    <row r="617" spans="1:8" ht="21.95" hidden="1" customHeight="1" outlineLevel="1" x14ac:dyDescent="0.2">
      <c r="A617" s="136" t="s">
        <v>93</v>
      </c>
      <c r="B617" s="137" t="s">
        <v>538</v>
      </c>
      <c r="C617" s="99" t="s">
        <v>246</v>
      </c>
      <c r="D617" s="98">
        <f>SUM(D618:D621)</f>
        <v>329.4</v>
      </c>
      <c r="E617" s="19">
        <f>SUM(E618:E621)</f>
        <v>100</v>
      </c>
      <c r="F617" s="98">
        <f>SUM(F618:F621)</f>
        <v>329.4</v>
      </c>
      <c r="G617" s="19">
        <f>SUM(G618:G621)</f>
        <v>100</v>
      </c>
      <c r="H617" s="3">
        <f t="shared" ref="H617" si="185">F617/D617*100-100</f>
        <v>0</v>
      </c>
    </row>
    <row r="618" spans="1:8" ht="33" hidden="1" customHeight="1" outlineLevel="1" x14ac:dyDescent="0.2">
      <c r="A618" s="136"/>
      <c r="B618" s="137"/>
      <c r="C618" s="99" t="s">
        <v>247</v>
      </c>
      <c r="D618" s="98">
        <v>0</v>
      </c>
      <c r="E618" s="19">
        <f>D618/D$617*100</f>
        <v>0</v>
      </c>
      <c r="F618" s="98">
        <v>0</v>
      </c>
      <c r="G618" s="19">
        <f>F618/F$617*100</f>
        <v>0</v>
      </c>
      <c r="H618" s="3" t="s">
        <v>47</v>
      </c>
    </row>
    <row r="619" spans="1:8" ht="21.95" hidden="1" customHeight="1" outlineLevel="1" x14ac:dyDescent="0.2">
      <c r="A619" s="136"/>
      <c r="B619" s="137"/>
      <c r="C619" s="99" t="s">
        <v>248</v>
      </c>
      <c r="D619" s="98">
        <v>0</v>
      </c>
      <c r="E619" s="19">
        <f t="shared" ref="E619:G621" si="186">D619/D$617*100</f>
        <v>0</v>
      </c>
      <c r="F619" s="98">
        <v>0</v>
      </c>
      <c r="G619" s="19">
        <f t="shared" si="186"/>
        <v>0</v>
      </c>
      <c r="H619" s="3" t="s">
        <v>47</v>
      </c>
    </row>
    <row r="620" spans="1:8" ht="21.95" hidden="1" customHeight="1" outlineLevel="1" x14ac:dyDescent="0.2">
      <c r="A620" s="136"/>
      <c r="B620" s="137"/>
      <c r="C620" s="99" t="s">
        <v>249</v>
      </c>
      <c r="D620" s="98">
        <v>329.4</v>
      </c>
      <c r="E620" s="19">
        <f t="shared" si="186"/>
        <v>100</v>
      </c>
      <c r="F620" s="98">
        <v>329.4</v>
      </c>
      <c r="G620" s="19">
        <f t="shared" si="186"/>
        <v>100</v>
      </c>
      <c r="H620" s="3">
        <f t="shared" ref="H620:H625" si="187">F620/D620*100-100</f>
        <v>0</v>
      </c>
    </row>
    <row r="621" spans="1:8" ht="21.95" hidden="1" customHeight="1" outlineLevel="1" x14ac:dyDescent="0.2">
      <c r="A621" s="136"/>
      <c r="B621" s="137"/>
      <c r="C621" s="99" t="s">
        <v>250</v>
      </c>
      <c r="D621" s="98">
        <v>0</v>
      </c>
      <c r="E621" s="19">
        <f t="shared" si="186"/>
        <v>0</v>
      </c>
      <c r="F621" s="98">
        <v>0</v>
      </c>
      <c r="G621" s="19">
        <f t="shared" si="186"/>
        <v>0</v>
      </c>
      <c r="H621" s="3" t="s">
        <v>47</v>
      </c>
    </row>
    <row r="622" spans="1:8" ht="21.95" hidden="1" customHeight="1" outlineLevel="1" x14ac:dyDescent="0.2">
      <c r="A622" s="136" t="s">
        <v>94</v>
      </c>
      <c r="B622" s="137" t="s">
        <v>539</v>
      </c>
      <c r="C622" s="99" t="s">
        <v>246</v>
      </c>
      <c r="D622" s="98">
        <f>SUM(D623:D626)</f>
        <v>71.8</v>
      </c>
      <c r="E622" s="19">
        <v>100</v>
      </c>
      <c r="F622" s="98">
        <f>SUM(F623:F626)</f>
        <v>71.5</v>
      </c>
      <c r="G622" s="19">
        <f>SUM(G623:G626)</f>
        <v>100</v>
      </c>
      <c r="H622" s="3">
        <f t="shared" si="187"/>
        <v>-0.41782729805012764</v>
      </c>
    </row>
    <row r="623" spans="1:8" ht="36" hidden="1" customHeight="1" outlineLevel="1" x14ac:dyDescent="0.2">
      <c r="A623" s="136"/>
      <c r="B623" s="137"/>
      <c r="C623" s="99" t="s">
        <v>247</v>
      </c>
      <c r="D623" s="98">
        <v>6</v>
      </c>
      <c r="E623" s="19">
        <v>8.6</v>
      </c>
      <c r="F623" s="98">
        <v>5.7</v>
      </c>
      <c r="G623" s="19">
        <f>F623/F$622*100</f>
        <v>7.9720279720279716</v>
      </c>
      <c r="H623" s="3">
        <f t="shared" si="187"/>
        <v>-5</v>
      </c>
    </row>
    <row r="624" spans="1:8" ht="21.95" hidden="1" customHeight="1" outlineLevel="1" x14ac:dyDescent="0.2">
      <c r="A624" s="136"/>
      <c r="B624" s="137"/>
      <c r="C624" s="99" t="s">
        <v>248</v>
      </c>
      <c r="D624" s="98">
        <v>50</v>
      </c>
      <c r="E624" s="19">
        <v>69.400000000000006</v>
      </c>
      <c r="F624" s="98">
        <v>50</v>
      </c>
      <c r="G624" s="19">
        <f t="shared" ref="G624:G626" si="188">F624/F$622*100</f>
        <v>69.930069930069934</v>
      </c>
      <c r="H624" s="3">
        <f t="shared" si="187"/>
        <v>0</v>
      </c>
    </row>
    <row r="625" spans="1:8" ht="21.95" hidden="1" customHeight="1" outlineLevel="1" x14ac:dyDescent="0.2">
      <c r="A625" s="136"/>
      <c r="B625" s="137"/>
      <c r="C625" s="99" t="s">
        <v>249</v>
      </c>
      <c r="D625" s="98">
        <v>15.8</v>
      </c>
      <c r="E625" s="19">
        <v>22</v>
      </c>
      <c r="F625" s="98">
        <v>15.8</v>
      </c>
      <c r="G625" s="19">
        <f t="shared" si="188"/>
        <v>22.0979020979021</v>
      </c>
      <c r="H625" s="3">
        <f t="shared" si="187"/>
        <v>0</v>
      </c>
    </row>
    <row r="626" spans="1:8" ht="21.95" hidden="1" customHeight="1" outlineLevel="1" x14ac:dyDescent="0.2">
      <c r="A626" s="136"/>
      <c r="B626" s="137"/>
      <c r="C626" s="99" t="s">
        <v>250</v>
      </c>
      <c r="D626" s="98">
        <v>0</v>
      </c>
      <c r="E626" s="19">
        <v>0</v>
      </c>
      <c r="F626" s="98">
        <v>0</v>
      </c>
      <c r="G626" s="19">
        <f t="shared" si="188"/>
        <v>0</v>
      </c>
      <c r="H626" s="3" t="s">
        <v>47</v>
      </c>
    </row>
    <row r="627" spans="1:8" ht="21.95" hidden="1" customHeight="1" outlineLevel="1" x14ac:dyDescent="0.2">
      <c r="A627" s="136" t="s">
        <v>312</v>
      </c>
      <c r="B627" s="137" t="s">
        <v>540</v>
      </c>
      <c r="C627" s="99" t="s">
        <v>246</v>
      </c>
      <c r="D627" s="98">
        <f>SUM(D628:D631)</f>
        <v>0</v>
      </c>
      <c r="E627" s="19" t="e">
        <f>E628+E629+E630+E631</f>
        <v>#DIV/0!</v>
      </c>
      <c r="F627" s="98">
        <f>SUM(F628:F631)</f>
        <v>0</v>
      </c>
      <c r="G627" s="19" t="e">
        <f>SUM(G628:G631)</f>
        <v>#DIV/0!</v>
      </c>
      <c r="H627" s="3">
        <v>0</v>
      </c>
    </row>
    <row r="628" spans="1:8" ht="28.5" hidden="1" customHeight="1" outlineLevel="1" x14ac:dyDescent="0.2">
      <c r="A628" s="136"/>
      <c r="B628" s="137"/>
      <c r="C628" s="99" t="s">
        <v>247</v>
      </c>
      <c r="D628" s="98">
        <v>0</v>
      </c>
      <c r="E628" s="19" t="e">
        <f>D628/D$627*100</f>
        <v>#DIV/0!</v>
      </c>
      <c r="F628" s="98">
        <v>0</v>
      </c>
      <c r="G628" s="19" t="e">
        <f>F628/F$627*100</f>
        <v>#DIV/0!</v>
      </c>
      <c r="H628" s="3">
        <v>0</v>
      </c>
    </row>
    <row r="629" spans="1:8" ht="21.95" hidden="1" customHeight="1" outlineLevel="1" x14ac:dyDescent="0.2">
      <c r="A629" s="136"/>
      <c r="B629" s="137"/>
      <c r="C629" s="99" t="s">
        <v>248</v>
      </c>
      <c r="D629" s="98">
        <v>0</v>
      </c>
      <c r="E629" s="19" t="e">
        <f t="shared" ref="E629:E631" si="189">D629/D$627*100</f>
        <v>#DIV/0!</v>
      </c>
      <c r="F629" s="98">
        <v>0</v>
      </c>
      <c r="G629" s="19">
        <v>0</v>
      </c>
      <c r="H629" s="3" t="s">
        <v>47</v>
      </c>
    </row>
    <row r="630" spans="1:8" ht="21.95" hidden="1" customHeight="1" outlineLevel="1" x14ac:dyDescent="0.2">
      <c r="A630" s="136"/>
      <c r="B630" s="137"/>
      <c r="C630" s="99" t="s">
        <v>249</v>
      </c>
      <c r="D630" s="98">
        <v>0</v>
      </c>
      <c r="E630" s="19" t="e">
        <f t="shared" si="189"/>
        <v>#DIV/0!</v>
      </c>
      <c r="F630" s="98">
        <v>0</v>
      </c>
      <c r="G630" s="19" t="e">
        <f>F630/F$627*100</f>
        <v>#DIV/0!</v>
      </c>
      <c r="H630" s="3">
        <v>0</v>
      </c>
    </row>
    <row r="631" spans="1:8" ht="21.95" hidden="1" customHeight="1" outlineLevel="1" x14ac:dyDescent="0.2">
      <c r="A631" s="136"/>
      <c r="B631" s="137"/>
      <c r="C631" s="99" t="s">
        <v>250</v>
      </c>
      <c r="D631" s="98">
        <v>0</v>
      </c>
      <c r="E631" s="19" t="e">
        <f t="shared" si="189"/>
        <v>#DIV/0!</v>
      </c>
      <c r="F631" s="98">
        <v>0</v>
      </c>
      <c r="G631" s="19">
        <v>0</v>
      </c>
      <c r="H631" s="3" t="s">
        <v>47</v>
      </c>
    </row>
    <row r="632" spans="1:8" ht="21.95" hidden="1" customHeight="1" outlineLevel="1" x14ac:dyDescent="0.2">
      <c r="A632" s="138" t="s">
        <v>487</v>
      </c>
      <c r="B632" s="141" t="s">
        <v>541</v>
      </c>
      <c r="C632" s="99" t="s">
        <v>246</v>
      </c>
      <c r="D632" s="98">
        <f>SUM(D633:D636)</f>
        <v>0</v>
      </c>
      <c r="E632" s="19">
        <v>0</v>
      </c>
      <c r="F632" s="98">
        <v>0</v>
      </c>
      <c r="G632" s="19" t="e">
        <f>SUM(G633:G636)</f>
        <v>#DIV/0!</v>
      </c>
      <c r="H632" s="3">
        <v>0</v>
      </c>
    </row>
    <row r="633" spans="1:8" ht="34.5" hidden="1" customHeight="1" outlineLevel="1" x14ac:dyDescent="0.2">
      <c r="A633" s="139"/>
      <c r="B633" s="142"/>
      <c r="C633" s="99" t="s">
        <v>247</v>
      </c>
      <c r="D633" s="98">
        <v>0</v>
      </c>
      <c r="E633" s="19">
        <v>0</v>
      </c>
      <c r="F633" s="98">
        <v>0</v>
      </c>
      <c r="G633" s="19" t="e">
        <f>SUM(G634:G637)</f>
        <v>#DIV/0!</v>
      </c>
      <c r="H633" s="3">
        <v>0</v>
      </c>
    </row>
    <row r="634" spans="1:8" ht="21.95" hidden="1" customHeight="1" outlineLevel="1" x14ac:dyDescent="0.2">
      <c r="A634" s="139"/>
      <c r="B634" s="142"/>
      <c r="C634" s="99" t="s">
        <v>248</v>
      </c>
      <c r="D634" s="98">
        <v>0</v>
      </c>
      <c r="E634" s="19">
        <v>0</v>
      </c>
      <c r="F634" s="98"/>
      <c r="G634" s="19" t="e">
        <f t="shared" ref="G634:G636" si="190">F634/F$632*100</f>
        <v>#DIV/0!</v>
      </c>
      <c r="H634" s="3" t="s">
        <v>47</v>
      </c>
    </row>
    <row r="635" spans="1:8" ht="21.95" hidden="1" customHeight="1" outlineLevel="1" x14ac:dyDescent="0.2">
      <c r="A635" s="139"/>
      <c r="B635" s="142"/>
      <c r="C635" s="99" t="s">
        <v>249</v>
      </c>
      <c r="D635" s="98">
        <v>0</v>
      </c>
      <c r="E635" s="19">
        <v>0</v>
      </c>
      <c r="F635" s="98"/>
      <c r="G635" s="19" t="e">
        <f t="shared" si="190"/>
        <v>#DIV/0!</v>
      </c>
      <c r="H635" s="3" t="s">
        <v>47</v>
      </c>
    </row>
    <row r="636" spans="1:8" ht="21.95" hidden="1" customHeight="1" outlineLevel="1" x14ac:dyDescent="0.2">
      <c r="A636" s="140"/>
      <c r="B636" s="143"/>
      <c r="C636" s="99" t="s">
        <v>250</v>
      </c>
      <c r="D636" s="98">
        <v>0</v>
      </c>
      <c r="E636" s="19">
        <v>0</v>
      </c>
      <c r="F636" s="98"/>
      <c r="G636" s="19" t="e">
        <f t="shared" si="190"/>
        <v>#DIV/0!</v>
      </c>
      <c r="H636" s="3" t="s">
        <v>47</v>
      </c>
    </row>
    <row r="637" spans="1:8" ht="21.95" hidden="1" customHeight="1" outlineLevel="1" x14ac:dyDescent="0.2">
      <c r="A637" s="110" t="s">
        <v>373</v>
      </c>
      <c r="B637" s="135" t="s">
        <v>489</v>
      </c>
      <c r="C637" s="97" t="s">
        <v>246</v>
      </c>
      <c r="D637" s="92">
        <f>SUM(D638:D641)</f>
        <v>19</v>
      </c>
      <c r="E637" s="93">
        <f>SUM(E638:E641)</f>
        <v>100</v>
      </c>
      <c r="F637" s="92">
        <f>SUM(F638:F641)</f>
        <v>0</v>
      </c>
      <c r="G637" s="93">
        <f>SUM(G638:G641)</f>
        <v>0</v>
      </c>
      <c r="H637" s="94">
        <f t="shared" ref="H637:H668" si="191">F637/D637*100-100</f>
        <v>-100</v>
      </c>
    </row>
    <row r="638" spans="1:8" ht="30" hidden="1" customHeight="1" outlineLevel="1" x14ac:dyDescent="0.2">
      <c r="A638" s="110"/>
      <c r="B638" s="135"/>
      <c r="C638" s="97" t="s">
        <v>247</v>
      </c>
      <c r="D638" s="92">
        <f>D643</f>
        <v>19</v>
      </c>
      <c r="E638" s="93">
        <f>D638/D$637*100</f>
        <v>100</v>
      </c>
      <c r="F638" s="92">
        <f>F643</f>
        <v>0</v>
      </c>
      <c r="G638" s="93">
        <v>0</v>
      </c>
      <c r="H638" s="94">
        <f t="shared" si="191"/>
        <v>-100</v>
      </c>
    </row>
    <row r="639" spans="1:8" ht="21.95" hidden="1" customHeight="1" outlineLevel="1" x14ac:dyDescent="0.2">
      <c r="A639" s="110"/>
      <c r="B639" s="135"/>
      <c r="C639" s="97" t="s">
        <v>248</v>
      </c>
      <c r="D639" s="92">
        <f t="shared" ref="D639:F641" si="192">D644</f>
        <v>0</v>
      </c>
      <c r="E639" s="93">
        <f t="shared" ref="E639:E641" si="193">D639/D$637*100</f>
        <v>0</v>
      </c>
      <c r="F639" s="92">
        <f t="shared" si="192"/>
        <v>0</v>
      </c>
      <c r="G639" s="93">
        <v>0</v>
      </c>
      <c r="H639" s="3" t="s">
        <v>47</v>
      </c>
    </row>
    <row r="640" spans="1:8" ht="21.95" hidden="1" customHeight="1" outlineLevel="1" x14ac:dyDescent="0.2">
      <c r="A640" s="110"/>
      <c r="B640" s="135"/>
      <c r="C640" s="97" t="s">
        <v>249</v>
      </c>
      <c r="D640" s="92">
        <f t="shared" si="192"/>
        <v>0</v>
      </c>
      <c r="E640" s="93">
        <f t="shared" si="193"/>
        <v>0</v>
      </c>
      <c r="F640" s="92">
        <f t="shared" si="192"/>
        <v>0</v>
      </c>
      <c r="G640" s="93">
        <v>0</v>
      </c>
      <c r="H640" s="3" t="s">
        <v>47</v>
      </c>
    </row>
    <row r="641" spans="1:8" ht="21.95" hidden="1" customHeight="1" outlineLevel="1" x14ac:dyDescent="0.2">
      <c r="A641" s="110"/>
      <c r="B641" s="135"/>
      <c r="C641" s="97" t="s">
        <v>250</v>
      </c>
      <c r="D641" s="92">
        <f t="shared" si="192"/>
        <v>0</v>
      </c>
      <c r="E641" s="93">
        <f t="shared" si="193"/>
        <v>0</v>
      </c>
      <c r="F641" s="92">
        <f t="shared" si="192"/>
        <v>0</v>
      </c>
      <c r="G641" s="93">
        <v>0</v>
      </c>
      <c r="H641" s="3" t="s">
        <v>47</v>
      </c>
    </row>
    <row r="642" spans="1:8" ht="21.95" hidden="1" customHeight="1" outlineLevel="1" x14ac:dyDescent="0.2">
      <c r="A642" s="136" t="s">
        <v>374</v>
      </c>
      <c r="B642" s="137" t="s">
        <v>304</v>
      </c>
      <c r="C642" s="99" t="s">
        <v>246</v>
      </c>
      <c r="D642" s="98">
        <f>SUM(D643:D646)</f>
        <v>19</v>
      </c>
      <c r="E642" s="19">
        <f>SUM(E643:E646)</f>
        <v>100</v>
      </c>
      <c r="F642" s="98">
        <f>SUM(F643:F646)</f>
        <v>0</v>
      </c>
      <c r="G642" s="19">
        <f>SUM(G643:G646)</f>
        <v>0</v>
      </c>
      <c r="H642" s="3">
        <f t="shared" si="191"/>
        <v>-100</v>
      </c>
    </row>
    <row r="643" spans="1:8" ht="30" hidden="1" customHeight="1" outlineLevel="1" x14ac:dyDescent="0.2">
      <c r="A643" s="136"/>
      <c r="B643" s="137"/>
      <c r="C643" s="99" t="s">
        <v>247</v>
      </c>
      <c r="D643" s="98">
        <v>19</v>
      </c>
      <c r="E643" s="19">
        <f>D643/D$642*100</f>
        <v>100</v>
      </c>
      <c r="F643" s="98">
        <v>0</v>
      </c>
      <c r="G643" s="19">
        <v>0</v>
      </c>
      <c r="H643" s="3">
        <f t="shared" si="191"/>
        <v>-100</v>
      </c>
    </row>
    <row r="644" spans="1:8" ht="21.95" hidden="1" customHeight="1" outlineLevel="1" x14ac:dyDescent="0.2">
      <c r="A644" s="136"/>
      <c r="B644" s="137"/>
      <c r="C644" s="99" t="s">
        <v>248</v>
      </c>
      <c r="D644" s="98">
        <v>0</v>
      </c>
      <c r="E644" s="19">
        <f t="shared" ref="E644:E646" si="194">D644/D$642*100</f>
        <v>0</v>
      </c>
      <c r="F644" s="98">
        <v>0</v>
      </c>
      <c r="G644" s="19">
        <v>0</v>
      </c>
      <c r="H644" s="3" t="s">
        <v>47</v>
      </c>
    </row>
    <row r="645" spans="1:8" ht="21.95" hidden="1" customHeight="1" outlineLevel="1" x14ac:dyDescent="0.2">
      <c r="A645" s="136"/>
      <c r="B645" s="137"/>
      <c r="C645" s="99" t="s">
        <v>249</v>
      </c>
      <c r="D645" s="98">
        <v>0</v>
      </c>
      <c r="E645" s="19">
        <f t="shared" si="194"/>
        <v>0</v>
      </c>
      <c r="F645" s="98">
        <v>0</v>
      </c>
      <c r="G645" s="19">
        <v>0</v>
      </c>
      <c r="H645" s="3" t="s">
        <v>47</v>
      </c>
    </row>
    <row r="646" spans="1:8" ht="21.95" hidden="1" customHeight="1" outlineLevel="1" x14ac:dyDescent="0.2">
      <c r="A646" s="136"/>
      <c r="B646" s="137"/>
      <c r="C646" s="99" t="s">
        <v>250</v>
      </c>
      <c r="D646" s="98">
        <v>0</v>
      </c>
      <c r="E646" s="19">
        <f t="shared" si="194"/>
        <v>0</v>
      </c>
      <c r="F646" s="98">
        <v>0</v>
      </c>
      <c r="G646" s="19">
        <v>0</v>
      </c>
      <c r="H646" s="3" t="s">
        <v>47</v>
      </c>
    </row>
    <row r="647" spans="1:8" ht="21.95" hidden="1" customHeight="1" outlineLevel="1" x14ac:dyDescent="0.2">
      <c r="A647" s="110" t="s">
        <v>95</v>
      </c>
      <c r="B647" s="135" t="s">
        <v>490</v>
      </c>
      <c r="C647" s="97" t="s">
        <v>246</v>
      </c>
      <c r="D647" s="92">
        <f>SUM(D648:D651)</f>
        <v>97274</v>
      </c>
      <c r="E647" s="93">
        <f>SUM(E648:E651)</f>
        <v>100</v>
      </c>
      <c r="F647" s="92">
        <f>SUM(F648:F651)</f>
        <v>22294</v>
      </c>
      <c r="G647" s="93">
        <f>SUM(G648:G651)</f>
        <v>100</v>
      </c>
      <c r="H647" s="94">
        <f t="shared" si="191"/>
        <v>-77.081234451138016</v>
      </c>
    </row>
    <row r="648" spans="1:8" ht="30.75" hidden="1" customHeight="1" outlineLevel="1" x14ac:dyDescent="0.2">
      <c r="A648" s="110"/>
      <c r="B648" s="135"/>
      <c r="C648" s="97" t="s">
        <v>247</v>
      </c>
      <c r="D648" s="92">
        <f>D653+D658+D668+D673+D663</f>
        <v>97274</v>
      </c>
      <c r="E648" s="93">
        <f>D648/D$647*100</f>
        <v>100</v>
      </c>
      <c r="F648" s="92">
        <f>F653+F658+F668+F673+F663</f>
        <v>22294</v>
      </c>
      <c r="G648" s="93">
        <f>F648/F$647*100</f>
        <v>100</v>
      </c>
      <c r="H648" s="94">
        <f t="shared" si="191"/>
        <v>-77.081234451138016</v>
      </c>
    </row>
    <row r="649" spans="1:8" ht="21.95" hidden="1" customHeight="1" outlineLevel="1" x14ac:dyDescent="0.2">
      <c r="A649" s="110"/>
      <c r="B649" s="135"/>
      <c r="C649" s="97" t="s">
        <v>248</v>
      </c>
      <c r="D649" s="92">
        <f t="shared" ref="D649:F651" si="195">D654+D659+D669+D674+D664</f>
        <v>0</v>
      </c>
      <c r="E649" s="93">
        <f t="shared" ref="E649:E651" si="196">D649/D$647*100</f>
        <v>0</v>
      </c>
      <c r="F649" s="92">
        <f t="shared" si="195"/>
        <v>0</v>
      </c>
      <c r="G649" s="93">
        <f t="shared" ref="G649:G651" si="197">F649/F$647*100</f>
        <v>0</v>
      </c>
      <c r="H649" s="3" t="s">
        <v>47</v>
      </c>
    </row>
    <row r="650" spans="1:8" ht="21.95" hidden="1" customHeight="1" outlineLevel="1" x14ac:dyDescent="0.2">
      <c r="A650" s="110"/>
      <c r="B650" s="135"/>
      <c r="C650" s="97" t="s">
        <v>249</v>
      </c>
      <c r="D650" s="92">
        <f t="shared" si="195"/>
        <v>0</v>
      </c>
      <c r="E650" s="93">
        <f t="shared" si="196"/>
        <v>0</v>
      </c>
      <c r="F650" s="92">
        <f t="shared" si="195"/>
        <v>0</v>
      </c>
      <c r="G650" s="93">
        <f t="shared" si="197"/>
        <v>0</v>
      </c>
      <c r="H650" s="3" t="s">
        <v>47</v>
      </c>
    </row>
    <row r="651" spans="1:8" ht="21.95" hidden="1" customHeight="1" outlineLevel="1" x14ac:dyDescent="0.2">
      <c r="A651" s="110"/>
      <c r="B651" s="135"/>
      <c r="C651" s="97" t="s">
        <v>250</v>
      </c>
      <c r="D651" s="92">
        <f t="shared" si="195"/>
        <v>0</v>
      </c>
      <c r="E651" s="93">
        <f t="shared" si="196"/>
        <v>0</v>
      </c>
      <c r="F651" s="92">
        <f t="shared" si="195"/>
        <v>0</v>
      </c>
      <c r="G651" s="93">
        <f t="shared" si="197"/>
        <v>0</v>
      </c>
      <c r="H651" s="3" t="s">
        <v>47</v>
      </c>
    </row>
    <row r="652" spans="1:8" ht="21.95" hidden="1" customHeight="1" outlineLevel="1" x14ac:dyDescent="0.2">
      <c r="A652" s="136" t="s">
        <v>96</v>
      </c>
      <c r="B652" s="137" t="s">
        <v>211</v>
      </c>
      <c r="C652" s="99" t="s">
        <v>246</v>
      </c>
      <c r="D652" s="98">
        <f>SUM(D653:D656)</f>
        <v>6612</v>
      </c>
      <c r="E652" s="19">
        <f>SUM(E653:E656)</f>
        <v>100</v>
      </c>
      <c r="F652" s="98">
        <f>SUM(F653:F656)</f>
        <v>1660.6</v>
      </c>
      <c r="G652" s="19">
        <f>SUM(G653:G656)</f>
        <v>100</v>
      </c>
      <c r="H652" s="3">
        <f t="shared" si="191"/>
        <v>-74.885057471264375</v>
      </c>
    </row>
    <row r="653" spans="1:8" ht="30" hidden="1" customHeight="1" outlineLevel="1" x14ac:dyDescent="0.2">
      <c r="A653" s="136"/>
      <c r="B653" s="137"/>
      <c r="C653" s="99" t="s">
        <v>247</v>
      </c>
      <c r="D653" s="98">
        <v>6612</v>
      </c>
      <c r="E653" s="19">
        <f>D653/D$652*100</f>
        <v>100</v>
      </c>
      <c r="F653" s="98">
        <v>1660.6</v>
      </c>
      <c r="G653" s="19">
        <f>F653/F$652*100</f>
        <v>100</v>
      </c>
      <c r="H653" s="3">
        <f t="shared" si="191"/>
        <v>-74.885057471264375</v>
      </c>
    </row>
    <row r="654" spans="1:8" ht="21.95" hidden="1" customHeight="1" outlineLevel="1" x14ac:dyDescent="0.2">
      <c r="A654" s="136"/>
      <c r="B654" s="137"/>
      <c r="C654" s="99" t="s">
        <v>248</v>
      </c>
      <c r="D654" s="98">
        <v>0</v>
      </c>
      <c r="E654" s="19">
        <f>D654/D$652*100</f>
        <v>0</v>
      </c>
      <c r="F654" s="98">
        <v>0</v>
      </c>
      <c r="G654" s="19">
        <f t="shared" ref="G654:G656" si="198">F654/F$652*100</f>
        <v>0</v>
      </c>
      <c r="H654" s="3" t="s">
        <v>47</v>
      </c>
    </row>
    <row r="655" spans="1:8" ht="21.95" hidden="1" customHeight="1" outlineLevel="1" x14ac:dyDescent="0.2">
      <c r="A655" s="136"/>
      <c r="B655" s="137"/>
      <c r="C655" s="99" t="s">
        <v>249</v>
      </c>
      <c r="D655" s="98">
        <v>0</v>
      </c>
      <c r="E655" s="19">
        <f t="shared" ref="E655:E656" si="199">D655/D$652*100</f>
        <v>0</v>
      </c>
      <c r="F655" s="98">
        <v>0</v>
      </c>
      <c r="G655" s="19">
        <f t="shared" si="198"/>
        <v>0</v>
      </c>
      <c r="H655" s="3" t="s">
        <v>47</v>
      </c>
    </row>
    <row r="656" spans="1:8" ht="21.95" hidden="1" customHeight="1" outlineLevel="1" x14ac:dyDescent="0.2">
      <c r="A656" s="136"/>
      <c r="B656" s="137"/>
      <c r="C656" s="99" t="s">
        <v>250</v>
      </c>
      <c r="D656" s="98">
        <v>0</v>
      </c>
      <c r="E656" s="19">
        <f t="shared" si="199"/>
        <v>0</v>
      </c>
      <c r="F656" s="98">
        <v>0</v>
      </c>
      <c r="G656" s="19">
        <f t="shared" si="198"/>
        <v>0</v>
      </c>
      <c r="H656" s="3" t="s">
        <v>47</v>
      </c>
    </row>
    <row r="657" spans="1:8" ht="21.95" hidden="1" customHeight="1" outlineLevel="1" x14ac:dyDescent="0.2">
      <c r="A657" s="136" t="s">
        <v>375</v>
      </c>
      <c r="B657" s="137" t="s">
        <v>358</v>
      </c>
      <c r="C657" s="99" t="s">
        <v>246</v>
      </c>
      <c r="D657" s="98">
        <f>SUM(D658:D661)</f>
        <v>19270</v>
      </c>
      <c r="E657" s="19">
        <f>SUM(E658:E661)</f>
        <v>100</v>
      </c>
      <c r="F657" s="98">
        <f>SUM(F658:F661)</f>
        <v>4600.7</v>
      </c>
      <c r="G657" s="19">
        <f>SUM(G658:G661)</f>
        <v>100</v>
      </c>
      <c r="H657" s="3">
        <f t="shared" si="191"/>
        <v>-76.125064867669948</v>
      </c>
    </row>
    <row r="658" spans="1:8" ht="29.25" hidden="1" customHeight="1" outlineLevel="1" x14ac:dyDescent="0.2">
      <c r="A658" s="136"/>
      <c r="B658" s="137"/>
      <c r="C658" s="99" t="s">
        <v>247</v>
      </c>
      <c r="D658" s="98">
        <v>19270</v>
      </c>
      <c r="E658" s="19">
        <f>D658/D$657*100</f>
        <v>100</v>
      </c>
      <c r="F658" s="98">
        <v>4600.7</v>
      </c>
      <c r="G658" s="19">
        <f>F658/F$657*100</f>
        <v>100</v>
      </c>
      <c r="H658" s="3">
        <f t="shared" si="191"/>
        <v>-76.125064867669948</v>
      </c>
    </row>
    <row r="659" spans="1:8" ht="21.95" hidden="1" customHeight="1" outlineLevel="1" x14ac:dyDescent="0.2">
      <c r="A659" s="136"/>
      <c r="B659" s="137"/>
      <c r="C659" s="99" t="s">
        <v>248</v>
      </c>
      <c r="D659" s="98">
        <v>0</v>
      </c>
      <c r="E659" s="19">
        <f t="shared" ref="E659:G661" si="200">D659/D$657*100</f>
        <v>0</v>
      </c>
      <c r="F659" s="98">
        <v>0</v>
      </c>
      <c r="G659" s="19">
        <f t="shared" si="200"/>
        <v>0</v>
      </c>
      <c r="H659" s="3" t="s">
        <v>47</v>
      </c>
    </row>
    <row r="660" spans="1:8" ht="21.95" hidden="1" customHeight="1" outlineLevel="1" x14ac:dyDescent="0.2">
      <c r="A660" s="136"/>
      <c r="B660" s="137"/>
      <c r="C660" s="99" t="s">
        <v>249</v>
      </c>
      <c r="D660" s="98">
        <v>0</v>
      </c>
      <c r="E660" s="19">
        <f t="shared" si="200"/>
        <v>0</v>
      </c>
      <c r="F660" s="98">
        <v>0</v>
      </c>
      <c r="G660" s="19">
        <f t="shared" si="200"/>
        <v>0</v>
      </c>
      <c r="H660" s="3" t="s">
        <v>47</v>
      </c>
    </row>
    <row r="661" spans="1:8" ht="21.95" hidden="1" customHeight="1" outlineLevel="1" x14ac:dyDescent="0.2">
      <c r="A661" s="136"/>
      <c r="B661" s="137"/>
      <c r="C661" s="99" t="s">
        <v>250</v>
      </c>
      <c r="D661" s="98">
        <v>0</v>
      </c>
      <c r="E661" s="19">
        <f t="shared" si="200"/>
        <v>0</v>
      </c>
      <c r="F661" s="98">
        <v>0</v>
      </c>
      <c r="G661" s="19">
        <f t="shared" si="200"/>
        <v>0</v>
      </c>
      <c r="H661" s="3" t="s">
        <v>47</v>
      </c>
    </row>
    <row r="662" spans="1:8" ht="21.95" hidden="1" customHeight="1" outlineLevel="1" x14ac:dyDescent="0.2">
      <c r="A662" s="136" t="s">
        <v>376</v>
      </c>
      <c r="B662" s="137" t="s">
        <v>529</v>
      </c>
      <c r="C662" s="99" t="s">
        <v>246</v>
      </c>
      <c r="D662" s="98">
        <f>SUM(D663:D666)</f>
        <v>0</v>
      </c>
      <c r="E662" s="19" t="e">
        <f>SUM(E663:E666)</f>
        <v>#DIV/0!</v>
      </c>
      <c r="F662" s="98">
        <v>0</v>
      </c>
      <c r="G662" s="19" t="e">
        <f>G663+G664+G665+G666</f>
        <v>#DIV/0!</v>
      </c>
      <c r="H662" s="3" t="e">
        <f t="shared" ref="H662:H663" si="201">F662/D662*100-100</f>
        <v>#DIV/0!</v>
      </c>
    </row>
    <row r="663" spans="1:8" ht="40.5" hidden="1" customHeight="1" outlineLevel="1" x14ac:dyDescent="0.2">
      <c r="A663" s="136"/>
      <c r="B663" s="137"/>
      <c r="C663" s="99" t="s">
        <v>247</v>
      </c>
      <c r="D663" s="98">
        <v>0</v>
      </c>
      <c r="E663" s="19" t="e">
        <f>D663/D$662*100</f>
        <v>#DIV/0!</v>
      </c>
      <c r="F663" s="98">
        <v>0</v>
      </c>
      <c r="G663" s="19" t="e">
        <f>F663/F662*100</f>
        <v>#DIV/0!</v>
      </c>
      <c r="H663" s="3" t="e">
        <f t="shared" si="201"/>
        <v>#DIV/0!</v>
      </c>
    </row>
    <row r="664" spans="1:8" ht="21.95" hidden="1" customHeight="1" outlineLevel="1" x14ac:dyDescent="0.2">
      <c r="A664" s="136"/>
      <c r="B664" s="137"/>
      <c r="C664" s="99" t="s">
        <v>248</v>
      </c>
      <c r="D664" s="98">
        <v>0</v>
      </c>
      <c r="E664" s="19">
        <f t="shared" ref="E664:E666" si="202">D664/D$657*100</f>
        <v>0</v>
      </c>
      <c r="F664" s="98">
        <v>0</v>
      </c>
      <c r="G664" s="19">
        <f t="shared" ref="G664:G666" si="203">F664/F$657*100</f>
        <v>0</v>
      </c>
      <c r="H664" s="3" t="s">
        <v>47</v>
      </c>
    </row>
    <row r="665" spans="1:8" ht="21.95" hidden="1" customHeight="1" outlineLevel="1" x14ac:dyDescent="0.2">
      <c r="A665" s="136"/>
      <c r="B665" s="137"/>
      <c r="C665" s="99" t="s">
        <v>249</v>
      </c>
      <c r="D665" s="98">
        <v>0</v>
      </c>
      <c r="E665" s="19">
        <f t="shared" si="202"/>
        <v>0</v>
      </c>
      <c r="F665" s="98">
        <v>0</v>
      </c>
      <c r="G665" s="19">
        <f t="shared" si="203"/>
        <v>0</v>
      </c>
      <c r="H665" s="3" t="s">
        <v>47</v>
      </c>
    </row>
    <row r="666" spans="1:8" ht="21.95" hidden="1" customHeight="1" outlineLevel="1" x14ac:dyDescent="0.2">
      <c r="A666" s="136"/>
      <c r="B666" s="137"/>
      <c r="C666" s="99" t="s">
        <v>250</v>
      </c>
      <c r="D666" s="98">
        <v>0</v>
      </c>
      <c r="E666" s="19">
        <f t="shared" si="202"/>
        <v>0</v>
      </c>
      <c r="F666" s="98">
        <v>0</v>
      </c>
      <c r="G666" s="19">
        <f t="shared" si="203"/>
        <v>0</v>
      </c>
      <c r="H666" s="3" t="s">
        <v>47</v>
      </c>
    </row>
    <row r="667" spans="1:8" ht="21.95" hidden="1" customHeight="1" outlineLevel="1" x14ac:dyDescent="0.2">
      <c r="A667" s="136" t="s">
        <v>376</v>
      </c>
      <c r="B667" s="137" t="s">
        <v>97</v>
      </c>
      <c r="C667" s="99" t="s">
        <v>246</v>
      </c>
      <c r="D667" s="98">
        <f>SUM(D668:D671)</f>
        <v>518</v>
      </c>
      <c r="E667" s="19">
        <f>SUM(E668:E671)</f>
        <v>100</v>
      </c>
      <c r="F667" s="98">
        <f>SUM(F668:F671)</f>
        <v>125.3</v>
      </c>
      <c r="G667" s="19">
        <f>SUM(G668:G671)</f>
        <v>100</v>
      </c>
      <c r="H667" s="3">
        <f t="shared" si="191"/>
        <v>-75.810810810810807</v>
      </c>
    </row>
    <row r="668" spans="1:8" ht="31.5" hidden="1" customHeight="1" outlineLevel="1" x14ac:dyDescent="0.2">
      <c r="A668" s="136"/>
      <c r="B668" s="137"/>
      <c r="C668" s="99" t="s">
        <v>247</v>
      </c>
      <c r="D668" s="98">
        <v>518</v>
      </c>
      <c r="E668" s="19">
        <f>D668/D$667*100</f>
        <v>100</v>
      </c>
      <c r="F668" s="98">
        <v>125.3</v>
      </c>
      <c r="G668" s="19">
        <f>F668/F$667*100</f>
        <v>100</v>
      </c>
      <c r="H668" s="3">
        <f t="shared" si="191"/>
        <v>-75.810810810810807</v>
      </c>
    </row>
    <row r="669" spans="1:8" ht="21.95" hidden="1" customHeight="1" outlineLevel="1" x14ac:dyDescent="0.2">
      <c r="A669" s="136"/>
      <c r="B669" s="137"/>
      <c r="C669" s="99" t="s">
        <v>248</v>
      </c>
      <c r="D669" s="98">
        <v>0</v>
      </c>
      <c r="E669" s="19">
        <f t="shared" ref="E669:G671" si="204">D669/D$667*100</f>
        <v>0</v>
      </c>
      <c r="F669" s="98">
        <v>0</v>
      </c>
      <c r="G669" s="19">
        <f t="shared" si="204"/>
        <v>0</v>
      </c>
      <c r="H669" s="3" t="s">
        <v>47</v>
      </c>
    </row>
    <row r="670" spans="1:8" ht="21.95" hidden="1" customHeight="1" outlineLevel="1" x14ac:dyDescent="0.2">
      <c r="A670" s="136"/>
      <c r="B670" s="137"/>
      <c r="C670" s="99" t="s">
        <v>249</v>
      </c>
      <c r="D670" s="98">
        <v>0</v>
      </c>
      <c r="E670" s="19">
        <f t="shared" si="204"/>
        <v>0</v>
      </c>
      <c r="F670" s="98">
        <v>0</v>
      </c>
      <c r="G670" s="19">
        <f t="shared" si="204"/>
        <v>0</v>
      </c>
      <c r="H670" s="3" t="s">
        <v>47</v>
      </c>
    </row>
    <row r="671" spans="1:8" ht="21.95" hidden="1" customHeight="1" outlineLevel="1" x14ac:dyDescent="0.2">
      <c r="A671" s="136"/>
      <c r="B671" s="137"/>
      <c r="C671" s="99" t="s">
        <v>250</v>
      </c>
      <c r="D671" s="98">
        <v>0</v>
      </c>
      <c r="E671" s="19">
        <f t="shared" si="204"/>
        <v>0</v>
      </c>
      <c r="F671" s="98">
        <v>0</v>
      </c>
      <c r="G671" s="19">
        <f t="shared" si="204"/>
        <v>0</v>
      </c>
      <c r="H671" s="3" t="s">
        <v>47</v>
      </c>
    </row>
    <row r="672" spans="1:8" ht="21.95" hidden="1" customHeight="1" outlineLevel="1" x14ac:dyDescent="0.2">
      <c r="A672" s="136" t="s">
        <v>377</v>
      </c>
      <c r="B672" s="137" t="s">
        <v>542</v>
      </c>
      <c r="C672" s="99" t="s">
        <v>246</v>
      </c>
      <c r="D672" s="98">
        <f>SUM(D673:D676)</f>
        <v>70874</v>
      </c>
      <c r="E672" s="19">
        <f>SUM(E673:E676)</f>
        <v>100</v>
      </c>
      <c r="F672" s="98">
        <f>SUM(F673:F676)</f>
        <v>15907.4</v>
      </c>
      <c r="G672" s="19">
        <f>SUM(G673:G676)</f>
        <v>100</v>
      </c>
      <c r="H672" s="3">
        <f t="shared" ref="H672:H673" si="205">F672/D672*100-100</f>
        <v>-77.555379970087756</v>
      </c>
    </row>
    <row r="673" spans="1:8" ht="36.75" hidden="1" customHeight="1" outlineLevel="1" x14ac:dyDescent="0.2">
      <c r="A673" s="136"/>
      <c r="B673" s="137"/>
      <c r="C673" s="99" t="s">
        <v>247</v>
      </c>
      <c r="D673" s="98">
        <v>70874</v>
      </c>
      <c r="E673" s="19">
        <f>D673/D$672*100</f>
        <v>100</v>
      </c>
      <c r="F673" s="98">
        <v>15907.4</v>
      </c>
      <c r="G673" s="19">
        <f>F673/F$672*100</f>
        <v>100</v>
      </c>
      <c r="H673" s="3">
        <f t="shared" si="205"/>
        <v>-77.555379970087756</v>
      </c>
    </row>
    <row r="674" spans="1:8" ht="21.95" hidden="1" customHeight="1" outlineLevel="1" x14ac:dyDescent="0.2">
      <c r="A674" s="136"/>
      <c r="B674" s="137"/>
      <c r="C674" s="99" t="s">
        <v>248</v>
      </c>
      <c r="D674" s="98">
        <v>0</v>
      </c>
      <c r="E674" s="19">
        <f t="shared" ref="E674:G676" si="206">D674/D$672*100</f>
        <v>0</v>
      </c>
      <c r="F674" s="98">
        <v>0</v>
      </c>
      <c r="G674" s="19">
        <f t="shared" si="206"/>
        <v>0</v>
      </c>
      <c r="H674" s="3" t="s">
        <v>47</v>
      </c>
    </row>
    <row r="675" spans="1:8" ht="21.95" hidden="1" customHeight="1" outlineLevel="1" x14ac:dyDescent="0.2">
      <c r="A675" s="136"/>
      <c r="B675" s="137"/>
      <c r="C675" s="99" t="s">
        <v>249</v>
      </c>
      <c r="D675" s="98">
        <v>0</v>
      </c>
      <c r="E675" s="19">
        <f t="shared" si="206"/>
        <v>0</v>
      </c>
      <c r="F675" s="98">
        <v>0</v>
      </c>
      <c r="G675" s="19">
        <f t="shared" si="206"/>
        <v>0</v>
      </c>
      <c r="H675" s="3" t="s">
        <v>47</v>
      </c>
    </row>
    <row r="676" spans="1:8" ht="21.95" hidden="1" customHeight="1" outlineLevel="1" x14ac:dyDescent="0.2">
      <c r="A676" s="136"/>
      <c r="B676" s="137"/>
      <c r="C676" s="99" t="s">
        <v>250</v>
      </c>
      <c r="D676" s="98">
        <v>0</v>
      </c>
      <c r="E676" s="19">
        <f t="shared" si="206"/>
        <v>0</v>
      </c>
      <c r="F676" s="98">
        <v>0</v>
      </c>
      <c r="G676" s="19">
        <f t="shared" si="206"/>
        <v>0</v>
      </c>
      <c r="H676" s="3" t="s">
        <v>47</v>
      </c>
    </row>
    <row r="677" spans="1:8" ht="21.95" hidden="1" customHeight="1" outlineLevel="1" x14ac:dyDescent="0.2">
      <c r="A677" s="110" t="s">
        <v>465</v>
      </c>
      <c r="B677" s="135" t="s">
        <v>543</v>
      </c>
      <c r="C677" s="97" t="s">
        <v>246</v>
      </c>
      <c r="D677" s="92">
        <f>SUM(D678:D681)</f>
        <v>133185.29999999999</v>
      </c>
      <c r="E677" s="93">
        <f>SUM(E678:E681)</f>
        <v>100</v>
      </c>
      <c r="F677" s="92">
        <f>SUM(F678:F681)</f>
        <v>46844.3</v>
      </c>
      <c r="G677" s="93">
        <f>SUM(G678:G681)</f>
        <v>100</v>
      </c>
      <c r="H677" s="94">
        <f>F677/D677*100-100</f>
        <v>-64.827724981660879</v>
      </c>
    </row>
    <row r="678" spans="1:8" ht="30" hidden="1" customHeight="1" outlineLevel="1" x14ac:dyDescent="0.2">
      <c r="A678" s="110"/>
      <c r="B678" s="135"/>
      <c r="C678" s="97" t="s">
        <v>247</v>
      </c>
      <c r="D678" s="92">
        <f>D683+D688+D693+D698+D703+D708+D713</f>
        <v>124755.4</v>
      </c>
      <c r="E678" s="93">
        <f>D678/D$677*100</f>
        <v>93.670547725612366</v>
      </c>
      <c r="F678" s="92">
        <f>F683+F688+F693+F698+F703+F708+F713</f>
        <v>45437.200000000004</v>
      </c>
      <c r="G678" s="93">
        <f>F678/F$677*100</f>
        <v>96.996219390619558</v>
      </c>
      <c r="H678" s="94">
        <f>F678/D678*100-100</f>
        <v>-63.578971331100689</v>
      </c>
    </row>
    <row r="679" spans="1:8" ht="21.95" hidden="1" customHeight="1" outlineLevel="1" x14ac:dyDescent="0.2">
      <c r="A679" s="110"/>
      <c r="B679" s="135"/>
      <c r="C679" s="97" t="s">
        <v>248</v>
      </c>
      <c r="D679" s="92">
        <f>D684+D689+D694+D699+D704+D709+D714</f>
        <v>0</v>
      </c>
      <c r="E679" s="93">
        <f t="shared" ref="E679:E681" si="207">D679/D$677*100</f>
        <v>0</v>
      </c>
      <c r="F679" s="92">
        <f>F684+F689+F694+F699+F704+F709+F714</f>
        <v>0</v>
      </c>
      <c r="G679" s="93">
        <f t="shared" ref="G679:G681" si="208">F679/F$677*100</f>
        <v>0</v>
      </c>
      <c r="H679" s="3" t="s">
        <v>47</v>
      </c>
    </row>
    <row r="680" spans="1:8" ht="21.95" hidden="1" customHeight="1" outlineLevel="1" x14ac:dyDescent="0.2">
      <c r="A680" s="110"/>
      <c r="B680" s="135"/>
      <c r="C680" s="97" t="s">
        <v>249</v>
      </c>
      <c r="D680" s="92">
        <f>D685+D690+D695+D700+D705+D710+D715</f>
        <v>1169.9000000000001</v>
      </c>
      <c r="E680" s="93">
        <f t="shared" si="207"/>
        <v>0.87840024387075766</v>
      </c>
      <c r="F680" s="92">
        <f>F685+F690+F695+F700+F705+F710+F715</f>
        <v>830.4</v>
      </c>
      <c r="G680" s="93">
        <f t="shared" si="208"/>
        <v>1.772680987868321</v>
      </c>
      <c r="H680" s="94">
        <f>F680/D680*100-100</f>
        <v>-29.01957432259168</v>
      </c>
    </row>
    <row r="681" spans="1:8" ht="21.95" hidden="1" customHeight="1" outlineLevel="1" x14ac:dyDescent="0.2">
      <c r="A681" s="110"/>
      <c r="B681" s="135"/>
      <c r="C681" s="97" t="s">
        <v>250</v>
      </c>
      <c r="D681" s="92">
        <f>D686+D691+D696+D701+D706+D711+D716</f>
        <v>7260</v>
      </c>
      <c r="E681" s="93">
        <f t="shared" si="207"/>
        <v>5.4510520305168821</v>
      </c>
      <c r="F681" s="92">
        <f>F686+F691+F696+F701+F706+F711+F716</f>
        <v>576.70000000000005</v>
      </c>
      <c r="G681" s="93">
        <f t="shared" si="208"/>
        <v>1.2310996215121157</v>
      </c>
      <c r="H681" s="94">
        <f>F681/D681*100-100</f>
        <v>-92.056473829201096</v>
      </c>
    </row>
    <row r="682" spans="1:8" ht="21.95" hidden="1" customHeight="1" outlineLevel="1" x14ac:dyDescent="0.2">
      <c r="A682" s="136" t="s">
        <v>466</v>
      </c>
      <c r="B682" s="137" t="s">
        <v>43</v>
      </c>
      <c r="C682" s="99" t="s">
        <v>246</v>
      </c>
      <c r="D682" s="98">
        <f>SUM(D683:D686)</f>
        <v>131956</v>
      </c>
      <c r="E682" s="19">
        <f>SUM(E683:E686)</f>
        <v>100</v>
      </c>
      <c r="F682" s="98">
        <f>SUM(F683:F686)</f>
        <v>45954.5</v>
      </c>
      <c r="G682" s="19">
        <f>SUM(G683:G686)</f>
        <v>100.00000000000001</v>
      </c>
      <c r="H682" s="3">
        <f t="shared" ref="H682:H688" si="209">F682/D682*100-100</f>
        <v>-65.174376307253937</v>
      </c>
    </row>
    <row r="683" spans="1:8" ht="30.75" hidden="1" customHeight="1" outlineLevel="1" x14ac:dyDescent="0.2">
      <c r="A683" s="136"/>
      <c r="B683" s="137"/>
      <c r="C683" s="99" t="s">
        <v>247</v>
      </c>
      <c r="D683" s="98">
        <v>124696</v>
      </c>
      <c r="E683" s="19">
        <f>D683/D$682*100</f>
        <v>94.498166055351788</v>
      </c>
      <c r="F683" s="98">
        <v>45377.8</v>
      </c>
      <c r="G683" s="19">
        <f>F683/F$682*100</f>
        <v>98.745063051496601</v>
      </c>
      <c r="H683" s="3">
        <f t="shared" si="209"/>
        <v>-63.6092577147623</v>
      </c>
    </row>
    <row r="684" spans="1:8" ht="21.95" hidden="1" customHeight="1" outlineLevel="1" x14ac:dyDescent="0.2">
      <c r="A684" s="136"/>
      <c r="B684" s="137"/>
      <c r="C684" s="99" t="s">
        <v>248</v>
      </c>
      <c r="D684" s="98">
        <v>0</v>
      </c>
      <c r="E684" s="19">
        <f>D684/D$682*100</f>
        <v>0</v>
      </c>
      <c r="F684" s="98">
        <v>0</v>
      </c>
      <c r="G684" s="19">
        <f>F684/F$682*100</f>
        <v>0</v>
      </c>
      <c r="H684" s="3" t="s">
        <v>47</v>
      </c>
    </row>
    <row r="685" spans="1:8" ht="21.95" hidden="1" customHeight="1" outlineLevel="1" x14ac:dyDescent="0.2">
      <c r="A685" s="136"/>
      <c r="B685" s="137"/>
      <c r="C685" s="99" t="s">
        <v>249</v>
      </c>
      <c r="D685" s="98">
        <v>0</v>
      </c>
      <c r="E685" s="19">
        <f>D685/D$682*100</f>
        <v>0</v>
      </c>
      <c r="F685" s="98">
        <v>0</v>
      </c>
      <c r="G685" s="19">
        <f>F685/F$682*100</f>
        <v>0</v>
      </c>
      <c r="H685" s="3" t="s">
        <v>47</v>
      </c>
    </row>
    <row r="686" spans="1:8" ht="21.95" hidden="1" customHeight="1" outlineLevel="1" x14ac:dyDescent="0.2">
      <c r="A686" s="136"/>
      <c r="B686" s="137"/>
      <c r="C686" s="99" t="s">
        <v>250</v>
      </c>
      <c r="D686" s="98">
        <v>7260</v>
      </c>
      <c r="E686" s="19">
        <f>D686/D$682*100</f>
        <v>5.5018339446482161</v>
      </c>
      <c r="F686" s="98">
        <v>576.70000000000005</v>
      </c>
      <c r="G686" s="19">
        <f>F686/F$682*100</f>
        <v>1.2549369485034112</v>
      </c>
      <c r="H686" s="3">
        <f t="shared" si="209"/>
        <v>-92.056473829201096</v>
      </c>
    </row>
    <row r="687" spans="1:8" ht="27" hidden="1" customHeight="1" outlineLevel="1" x14ac:dyDescent="0.2">
      <c r="A687" s="136" t="s">
        <v>467</v>
      </c>
      <c r="B687" s="137" t="s">
        <v>529</v>
      </c>
      <c r="C687" s="99" t="s">
        <v>246</v>
      </c>
      <c r="D687" s="98">
        <f>SUM(D688:D691)</f>
        <v>0</v>
      </c>
      <c r="E687" s="19" t="e">
        <f>SUM(E688:E691)</f>
        <v>#DIV/0!</v>
      </c>
      <c r="F687" s="98">
        <v>13</v>
      </c>
      <c r="G687" s="19">
        <f>G688+G689+G690+G691</f>
        <v>0</v>
      </c>
      <c r="H687" s="3" t="e">
        <f t="shared" si="209"/>
        <v>#DIV/0!</v>
      </c>
    </row>
    <row r="688" spans="1:8" ht="31.5" hidden="1" customHeight="1" outlineLevel="1" x14ac:dyDescent="0.2">
      <c r="A688" s="136"/>
      <c r="B688" s="137"/>
      <c r="C688" s="99" t="s">
        <v>247</v>
      </c>
      <c r="D688" s="98">
        <v>0</v>
      </c>
      <c r="E688" s="19" t="e">
        <f>D688/D$687*100</f>
        <v>#DIV/0!</v>
      </c>
      <c r="F688" s="98">
        <v>0</v>
      </c>
      <c r="G688" s="19">
        <f>F688/F687*100</f>
        <v>0</v>
      </c>
      <c r="H688" s="3" t="e">
        <f t="shared" si="209"/>
        <v>#DIV/0!</v>
      </c>
    </row>
    <row r="689" spans="1:8" ht="18.75" hidden="1" customHeight="1" outlineLevel="1" x14ac:dyDescent="0.2">
      <c r="A689" s="136"/>
      <c r="B689" s="137"/>
      <c r="C689" s="99" t="s">
        <v>248</v>
      </c>
      <c r="D689" s="98">
        <v>0</v>
      </c>
      <c r="E689" s="19" t="e">
        <f>D689/D$687*100</f>
        <v>#DIV/0!</v>
      </c>
      <c r="F689" s="98">
        <v>0</v>
      </c>
      <c r="G689" s="19">
        <v>0</v>
      </c>
      <c r="H689" s="3" t="s">
        <v>47</v>
      </c>
    </row>
    <row r="690" spans="1:8" ht="25.5" hidden="1" customHeight="1" outlineLevel="1" x14ac:dyDescent="0.2">
      <c r="A690" s="136"/>
      <c r="B690" s="137"/>
      <c r="C690" s="99" t="s">
        <v>249</v>
      </c>
      <c r="D690" s="98">
        <v>0</v>
      </c>
      <c r="E690" s="19" t="e">
        <f>D690/D$687*100</f>
        <v>#DIV/0!</v>
      </c>
      <c r="F690" s="98">
        <v>0</v>
      </c>
      <c r="G690" s="19">
        <v>0</v>
      </c>
      <c r="H690" s="3" t="s">
        <v>47</v>
      </c>
    </row>
    <row r="691" spans="1:8" ht="29.25" hidden="1" customHeight="1" outlineLevel="1" x14ac:dyDescent="0.2">
      <c r="A691" s="136"/>
      <c r="B691" s="137"/>
      <c r="C691" s="99" t="s">
        <v>250</v>
      </c>
      <c r="D691" s="98">
        <v>0</v>
      </c>
      <c r="E691" s="19" t="e">
        <f>D691/D$687*100</f>
        <v>#DIV/0!</v>
      </c>
      <c r="F691" s="98">
        <v>0</v>
      </c>
      <c r="G691" s="19">
        <v>0</v>
      </c>
      <c r="H691" s="3" t="s">
        <v>47</v>
      </c>
    </row>
    <row r="692" spans="1:8" ht="21.95" hidden="1" customHeight="1" outlineLevel="1" x14ac:dyDescent="0.2">
      <c r="A692" s="136" t="s">
        <v>467</v>
      </c>
      <c r="B692" s="137" t="s">
        <v>544</v>
      </c>
      <c r="C692" s="99" t="s">
        <v>246</v>
      </c>
      <c r="D692" s="98">
        <f>SUM(D693:D696)</f>
        <v>0</v>
      </c>
      <c r="E692" s="19" t="e">
        <f>SUM(E693:E696)</f>
        <v>#DIV/0!</v>
      </c>
      <c r="F692" s="98">
        <f>SUM(F693:F696)</f>
        <v>0</v>
      </c>
      <c r="G692" s="19" t="e">
        <f>SUM(G693:G696)</f>
        <v>#DIV/0!</v>
      </c>
      <c r="H692" s="3" t="e">
        <f t="shared" ref="H692:H693" si="210">F692/D692*100-100</f>
        <v>#DIV/0!</v>
      </c>
    </row>
    <row r="693" spans="1:8" ht="31.5" hidden="1" customHeight="1" outlineLevel="1" x14ac:dyDescent="0.2">
      <c r="A693" s="136"/>
      <c r="B693" s="137"/>
      <c r="C693" s="99" t="s">
        <v>247</v>
      </c>
      <c r="D693" s="98">
        <v>0</v>
      </c>
      <c r="E693" s="19" t="e">
        <f>D693/D$692*100</f>
        <v>#DIV/0!</v>
      </c>
      <c r="F693" s="98">
        <v>0</v>
      </c>
      <c r="G693" s="19" t="e">
        <f>F693/F$692*100</f>
        <v>#DIV/0!</v>
      </c>
      <c r="H693" s="3" t="e">
        <f t="shared" si="210"/>
        <v>#DIV/0!</v>
      </c>
    </row>
    <row r="694" spans="1:8" ht="21.95" hidden="1" customHeight="1" outlineLevel="1" x14ac:dyDescent="0.2">
      <c r="A694" s="136"/>
      <c r="B694" s="137"/>
      <c r="C694" s="99" t="s">
        <v>248</v>
      </c>
      <c r="D694" s="98">
        <v>0</v>
      </c>
      <c r="E694" s="19" t="e">
        <f>D694/D$692*100</f>
        <v>#DIV/0!</v>
      </c>
      <c r="F694" s="98">
        <v>0</v>
      </c>
      <c r="G694" s="19" t="e">
        <f>F694/F$692*100</f>
        <v>#DIV/0!</v>
      </c>
      <c r="H694" s="3" t="s">
        <v>47</v>
      </c>
    </row>
    <row r="695" spans="1:8" ht="21.95" hidden="1" customHeight="1" outlineLevel="1" x14ac:dyDescent="0.2">
      <c r="A695" s="136"/>
      <c r="B695" s="137"/>
      <c r="C695" s="99" t="s">
        <v>249</v>
      </c>
      <c r="D695" s="98">
        <v>0</v>
      </c>
      <c r="E695" s="19" t="e">
        <f>D695/D$692*100</f>
        <v>#DIV/0!</v>
      </c>
      <c r="F695" s="98">
        <v>0</v>
      </c>
      <c r="G695" s="19" t="e">
        <f>F695/F$692*100</f>
        <v>#DIV/0!</v>
      </c>
      <c r="H695" s="3" t="s">
        <v>47</v>
      </c>
    </row>
    <row r="696" spans="1:8" ht="32.25" hidden="1" customHeight="1" outlineLevel="1" x14ac:dyDescent="0.2">
      <c r="A696" s="136"/>
      <c r="B696" s="137"/>
      <c r="C696" s="99" t="s">
        <v>250</v>
      </c>
      <c r="D696" s="98">
        <v>0</v>
      </c>
      <c r="E696" s="19" t="e">
        <f>D696/D$692*100</f>
        <v>#DIV/0!</v>
      </c>
      <c r="F696" s="98">
        <v>0</v>
      </c>
      <c r="G696" s="19" t="e">
        <f>F696/F$692*100</f>
        <v>#DIV/0!</v>
      </c>
      <c r="H696" s="3" t="s">
        <v>47</v>
      </c>
    </row>
    <row r="697" spans="1:8" ht="21.95" hidden="1" customHeight="1" outlineLevel="1" x14ac:dyDescent="0.2">
      <c r="A697" s="136" t="s">
        <v>469</v>
      </c>
      <c r="B697" s="137" t="s">
        <v>545</v>
      </c>
      <c r="C697" s="99" t="s">
        <v>246</v>
      </c>
      <c r="D697" s="98">
        <f>SUM(D698:D701)</f>
        <v>0</v>
      </c>
      <c r="E697" s="19" t="e">
        <f>SUM(E698:E701)</f>
        <v>#DIV/0!</v>
      </c>
      <c r="F697" s="98">
        <f>SUM(F698:F701)</f>
        <v>0</v>
      </c>
      <c r="G697" s="19">
        <v>0</v>
      </c>
      <c r="H697" s="3" t="e">
        <f t="shared" ref="H697" si="211">F697/D697*100-100</f>
        <v>#DIV/0!</v>
      </c>
    </row>
    <row r="698" spans="1:8" ht="41.25" hidden="1" customHeight="1" outlineLevel="1" x14ac:dyDescent="0.2">
      <c r="A698" s="136"/>
      <c r="B698" s="137"/>
      <c r="C698" s="99" t="s">
        <v>247</v>
      </c>
      <c r="D698" s="98">
        <v>0</v>
      </c>
      <c r="E698" s="19" t="e">
        <f>D698/D$697*100</f>
        <v>#DIV/0!</v>
      </c>
      <c r="F698" s="98">
        <v>0</v>
      </c>
      <c r="G698" s="19">
        <v>0</v>
      </c>
      <c r="H698" s="3" t="s">
        <v>47</v>
      </c>
    </row>
    <row r="699" spans="1:8" ht="21.95" hidden="1" customHeight="1" outlineLevel="1" x14ac:dyDescent="0.2">
      <c r="A699" s="136"/>
      <c r="B699" s="137"/>
      <c r="C699" s="99" t="s">
        <v>248</v>
      </c>
      <c r="D699" s="98">
        <v>0</v>
      </c>
      <c r="E699" s="19" t="e">
        <f>D699/D$697*100</f>
        <v>#DIV/0!</v>
      </c>
      <c r="F699" s="98">
        <v>0</v>
      </c>
      <c r="G699" s="19">
        <v>0</v>
      </c>
      <c r="H699" s="3" t="s">
        <v>47</v>
      </c>
    </row>
    <row r="700" spans="1:8" ht="21.95" hidden="1" customHeight="1" outlineLevel="1" x14ac:dyDescent="0.2">
      <c r="A700" s="136"/>
      <c r="B700" s="137"/>
      <c r="C700" s="99" t="s">
        <v>249</v>
      </c>
      <c r="D700" s="98">
        <v>0</v>
      </c>
      <c r="E700" s="19">
        <v>0</v>
      </c>
      <c r="F700" s="98">
        <v>0</v>
      </c>
      <c r="G700" s="19">
        <v>0</v>
      </c>
      <c r="H700" s="3" t="s">
        <v>47</v>
      </c>
    </row>
    <row r="701" spans="1:8" ht="21.95" hidden="1" customHeight="1" outlineLevel="1" x14ac:dyDescent="0.2">
      <c r="A701" s="136"/>
      <c r="B701" s="137"/>
      <c r="C701" s="99" t="s">
        <v>250</v>
      </c>
      <c r="D701" s="98">
        <v>0</v>
      </c>
      <c r="E701" s="19" t="e">
        <f>D701/D$697*100</f>
        <v>#DIV/0!</v>
      </c>
      <c r="F701" s="98">
        <v>0</v>
      </c>
      <c r="G701" s="19">
        <v>0</v>
      </c>
      <c r="H701" s="3" t="s">
        <v>47</v>
      </c>
    </row>
    <row r="702" spans="1:8" ht="21.95" hidden="1" customHeight="1" outlineLevel="1" x14ac:dyDescent="0.2">
      <c r="A702" s="136" t="s">
        <v>447</v>
      </c>
      <c r="B702" s="137" t="s">
        <v>546</v>
      </c>
      <c r="C702" s="99" t="s">
        <v>246</v>
      </c>
      <c r="D702" s="98">
        <f>SUM(D703:D706)</f>
        <v>0</v>
      </c>
      <c r="E702" s="19">
        <v>0</v>
      </c>
      <c r="F702" s="98">
        <f>SUM(F703:F706)</f>
        <v>0</v>
      </c>
      <c r="G702" s="19">
        <v>0</v>
      </c>
      <c r="H702" s="3" t="s">
        <v>47</v>
      </c>
    </row>
    <row r="703" spans="1:8" ht="33" hidden="1" customHeight="1" outlineLevel="1" x14ac:dyDescent="0.2">
      <c r="A703" s="136"/>
      <c r="B703" s="137"/>
      <c r="C703" s="99" t="s">
        <v>247</v>
      </c>
      <c r="D703" s="98">
        <v>0</v>
      </c>
      <c r="E703" s="19">
        <v>0</v>
      </c>
      <c r="F703" s="98">
        <v>0</v>
      </c>
      <c r="G703" s="19">
        <v>0</v>
      </c>
      <c r="H703" s="3" t="s">
        <v>47</v>
      </c>
    </row>
    <row r="704" spans="1:8" ht="21.95" hidden="1" customHeight="1" outlineLevel="1" x14ac:dyDescent="0.2">
      <c r="A704" s="136"/>
      <c r="B704" s="137"/>
      <c r="C704" s="99" t="s">
        <v>248</v>
      </c>
      <c r="D704" s="98">
        <v>0</v>
      </c>
      <c r="E704" s="19">
        <v>0</v>
      </c>
      <c r="F704" s="98">
        <v>0</v>
      </c>
      <c r="G704" s="19">
        <v>0</v>
      </c>
      <c r="H704" s="3" t="s">
        <v>47</v>
      </c>
    </row>
    <row r="705" spans="1:14" ht="21.95" hidden="1" customHeight="1" outlineLevel="1" x14ac:dyDescent="0.2">
      <c r="A705" s="136"/>
      <c r="B705" s="137"/>
      <c r="C705" s="99" t="s">
        <v>249</v>
      </c>
      <c r="D705" s="98">
        <v>0</v>
      </c>
      <c r="E705" s="19">
        <v>0</v>
      </c>
      <c r="F705" s="98">
        <v>0</v>
      </c>
      <c r="G705" s="19">
        <v>0</v>
      </c>
      <c r="H705" s="3" t="s">
        <v>47</v>
      </c>
    </row>
    <row r="706" spans="1:14" ht="21.75" hidden="1" customHeight="1" outlineLevel="1" x14ac:dyDescent="0.2">
      <c r="A706" s="136"/>
      <c r="B706" s="137"/>
      <c r="C706" s="99" t="s">
        <v>250</v>
      </c>
      <c r="D706" s="98">
        <v>0</v>
      </c>
      <c r="E706" s="19">
        <v>0</v>
      </c>
      <c r="F706" s="98">
        <v>0</v>
      </c>
      <c r="G706" s="19">
        <v>0</v>
      </c>
      <c r="H706" s="3" t="s">
        <v>47</v>
      </c>
    </row>
    <row r="707" spans="1:14" ht="21.95" hidden="1" customHeight="1" outlineLevel="1" x14ac:dyDescent="0.2">
      <c r="A707" s="136" t="s">
        <v>467</v>
      </c>
      <c r="B707" s="137" t="s">
        <v>547</v>
      </c>
      <c r="C707" s="99" t="s">
        <v>246</v>
      </c>
      <c r="D707" s="98">
        <f>SUM(D708:D711)</f>
        <v>487</v>
      </c>
      <c r="E707" s="19">
        <f>SUM(E708:E711)</f>
        <v>100</v>
      </c>
      <c r="F707" s="98">
        <v>428</v>
      </c>
      <c r="G707" s="19">
        <f>SUM(G708:G711)</f>
        <v>34.462616822429908</v>
      </c>
      <c r="H707" s="3">
        <f>F707/D707*100-100</f>
        <v>-12.114989733059545</v>
      </c>
      <c r="J707" s="6"/>
      <c r="K707" s="8"/>
      <c r="L707" s="6"/>
      <c r="M707" s="6"/>
    </row>
    <row r="708" spans="1:14" ht="30" hidden="1" customHeight="1" outlineLevel="1" x14ac:dyDescent="0.2">
      <c r="A708" s="136"/>
      <c r="B708" s="137"/>
      <c r="C708" s="99" t="s">
        <v>247</v>
      </c>
      <c r="D708" s="98">
        <v>0</v>
      </c>
      <c r="E708" s="19">
        <f>D708/D$707*100</f>
        <v>0</v>
      </c>
      <c r="F708" s="98">
        <v>0</v>
      </c>
      <c r="G708" s="19">
        <f>F708/F$707*100</f>
        <v>0</v>
      </c>
      <c r="H708" s="3" t="s">
        <v>47</v>
      </c>
      <c r="J708" s="6"/>
      <c r="K708" s="8"/>
      <c r="L708" s="6"/>
      <c r="M708" s="6"/>
    </row>
    <row r="709" spans="1:14" ht="32.25" hidden="1" customHeight="1" outlineLevel="1" x14ac:dyDescent="0.2">
      <c r="A709" s="136"/>
      <c r="B709" s="137"/>
      <c r="C709" s="99" t="s">
        <v>248</v>
      </c>
      <c r="D709" s="98">
        <v>0</v>
      </c>
      <c r="E709" s="19">
        <f>D709/D$707*100</f>
        <v>0</v>
      </c>
      <c r="F709" s="98">
        <v>0</v>
      </c>
      <c r="G709" s="19">
        <f>F709/F$707*100</f>
        <v>0</v>
      </c>
      <c r="H709" s="3" t="s">
        <v>47</v>
      </c>
      <c r="J709" s="6"/>
      <c r="K709" s="8"/>
      <c r="L709" s="6"/>
      <c r="M709" s="6"/>
    </row>
    <row r="710" spans="1:14" ht="32.25" hidden="1" customHeight="1" outlineLevel="1" x14ac:dyDescent="0.2">
      <c r="A710" s="136"/>
      <c r="B710" s="137"/>
      <c r="C710" s="99" t="s">
        <v>249</v>
      </c>
      <c r="D710" s="98">
        <v>487</v>
      </c>
      <c r="E710" s="19">
        <f>D710/D$707*100</f>
        <v>100</v>
      </c>
      <c r="F710" s="98">
        <v>147.5</v>
      </c>
      <c r="G710" s="19">
        <f>F710/F$707*100</f>
        <v>34.462616822429908</v>
      </c>
      <c r="H710" s="3">
        <f>F710/D710*100-100</f>
        <v>-69.71252566735113</v>
      </c>
      <c r="J710" s="6"/>
      <c r="K710" s="8"/>
      <c r="L710" s="6"/>
      <c r="M710" s="6"/>
      <c r="N710" s="6"/>
    </row>
    <row r="711" spans="1:14" ht="32.25" hidden="1" customHeight="1" outlineLevel="1" x14ac:dyDescent="0.2">
      <c r="A711" s="136"/>
      <c r="B711" s="137"/>
      <c r="C711" s="99" t="s">
        <v>250</v>
      </c>
      <c r="D711" s="98">
        <v>0</v>
      </c>
      <c r="E711" s="19">
        <f>D711/D$707*100</f>
        <v>0</v>
      </c>
      <c r="F711" s="98">
        <v>0</v>
      </c>
      <c r="G711" s="19">
        <f>F711/F$707*100</f>
        <v>0</v>
      </c>
      <c r="H711" s="3" t="s">
        <v>47</v>
      </c>
      <c r="J711" s="6"/>
      <c r="K711" s="8"/>
      <c r="L711" s="8"/>
      <c r="M711" s="6"/>
      <c r="N711" s="6"/>
    </row>
    <row r="712" spans="1:14" ht="21.95" hidden="1" customHeight="1" outlineLevel="1" x14ac:dyDescent="0.2">
      <c r="A712" s="136" t="s">
        <v>468</v>
      </c>
      <c r="B712" s="137" t="s">
        <v>638</v>
      </c>
      <c r="C712" s="99" t="s">
        <v>246</v>
      </c>
      <c r="D712" s="98">
        <f>SUM(D713:D716)</f>
        <v>742.3</v>
      </c>
      <c r="E712" s="19">
        <f>SUM(E713:E716)</f>
        <v>100</v>
      </c>
      <c r="F712" s="98">
        <f>SUM(F713:F716)</f>
        <v>742.3</v>
      </c>
      <c r="G712" s="19">
        <f>SUM(G713:G716)</f>
        <v>100</v>
      </c>
      <c r="H712" s="3">
        <f t="shared" ref="H712:H713" si="212">F712/D712*100-100</f>
        <v>0</v>
      </c>
    </row>
    <row r="713" spans="1:14" ht="31.5" hidden="1" customHeight="1" outlineLevel="1" x14ac:dyDescent="0.2">
      <c r="A713" s="136"/>
      <c r="B713" s="137"/>
      <c r="C713" s="99" t="s">
        <v>247</v>
      </c>
      <c r="D713" s="98">
        <v>59.4</v>
      </c>
      <c r="E713" s="19">
        <f>D713/D712*100</f>
        <v>8.0021554627509097</v>
      </c>
      <c r="F713" s="98">
        <v>59.4</v>
      </c>
      <c r="G713" s="19">
        <f>F713/F712*100</f>
        <v>8.0021554627509097</v>
      </c>
      <c r="H713" s="3">
        <f t="shared" si="212"/>
        <v>0</v>
      </c>
    </row>
    <row r="714" spans="1:14" ht="21.95" hidden="1" customHeight="1" outlineLevel="1" x14ac:dyDescent="0.2">
      <c r="A714" s="136"/>
      <c r="B714" s="137"/>
      <c r="C714" s="99" t="s">
        <v>248</v>
      </c>
      <c r="D714" s="98">
        <v>0</v>
      </c>
      <c r="E714" s="19">
        <v>0</v>
      </c>
      <c r="F714" s="98">
        <v>0</v>
      </c>
      <c r="G714" s="19">
        <v>0</v>
      </c>
      <c r="H714" s="3" t="s">
        <v>47</v>
      </c>
    </row>
    <row r="715" spans="1:14" ht="21.95" hidden="1" customHeight="1" outlineLevel="1" x14ac:dyDescent="0.2">
      <c r="A715" s="136"/>
      <c r="B715" s="137"/>
      <c r="C715" s="99" t="s">
        <v>249</v>
      </c>
      <c r="D715" s="98">
        <v>682.9</v>
      </c>
      <c r="E715" s="19">
        <f>D715/D712*100</f>
        <v>91.997844537249094</v>
      </c>
      <c r="F715" s="98">
        <v>682.9</v>
      </c>
      <c r="G715" s="19">
        <f>F715/F712*100</f>
        <v>91.997844537249094</v>
      </c>
      <c r="H715" s="3">
        <v>0</v>
      </c>
    </row>
    <row r="716" spans="1:14" ht="32.25" hidden="1" customHeight="1" outlineLevel="1" x14ac:dyDescent="0.2">
      <c r="A716" s="136"/>
      <c r="B716" s="137"/>
      <c r="C716" s="99" t="s">
        <v>250</v>
      </c>
      <c r="D716" s="98">
        <v>0</v>
      </c>
      <c r="E716" s="19">
        <v>0</v>
      </c>
      <c r="F716" s="98">
        <v>0</v>
      </c>
      <c r="G716" s="19">
        <v>0</v>
      </c>
      <c r="H716" s="3" t="s">
        <v>47</v>
      </c>
    </row>
    <row r="717" spans="1:14" ht="21.95" customHeight="1" collapsed="1" x14ac:dyDescent="0.2">
      <c r="A717" s="144" t="s">
        <v>265</v>
      </c>
      <c r="B717" s="145" t="s">
        <v>548</v>
      </c>
      <c r="C717" s="97" t="s">
        <v>246</v>
      </c>
      <c r="D717" s="92">
        <f>D718+D719+D720+D721</f>
        <v>767972.29999999993</v>
      </c>
      <c r="E717" s="93">
        <f>E718+E719+E720+E721</f>
        <v>100.00000000000001</v>
      </c>
      <c r="F717" s="92">
        <f>F718+F719+F720+F721</f>
        <v>175608.46000000002</v>
      </c>
      <c r="G717" s="93">
        <f>G718+G719+G720+G721</f>
        <v>100</v>
      </c>
      <c r="H717" s="94">
        <f>F717/D717*100-100</f>
        <v>-77.133490361566416</v>
      </c>
      <c r="J717" s="6"/>
      <c r="K717" s="8"/>
      <c r="L717" s="8"/>
      <c r="M717" s="6"/>
      <c r="N717" s="6"/>
    </row>
    <row r="718" spans="1:14" ht="36.75" customHeight="1" x14ac:dyDescent="0.2">
      <c r="A718" s="144"/>
      <c r="B718" s="145"/>
      <c r="C718" s="97" t="s">
        <v>247</v>
      </c>
      <c r="D718" s="92">
        <f>D723+D878+D888+D908+D928+D953</f>
        <v>43059</v>
      </c>
      <c r="E718" s="93">
        <f>D718/D717*100</f>
        <v>5.6068428509726198</v>
      </c>
      <c r="F718" s="92">
        <f>F723+F878+F888+F908+F928+F953</f>
        <v>13167.6</v>
      </c>
      <c r="G718" s="93">
        <f>F718/F717*100</f>
        <v>7.4982720080797929</v>
      </c>
      <c r="H718" s="94">
        <f t="shared" ref="H718:H727" si="213">F718/D718*100-100</f>
        <v>-69.419633526092099</v>
      </c>
      <c r="J718" s="6"/>
      <c r="K718" s="6"/>
      <c r="L718" s="8"/>
      <c r="M718" s="6"/>
      <c r="N718" s="6"/>
    </row>
    <row r="719" spans="1:14" ht="21.95" customHeight="1" x14ac:dyDescent="0.2">
      <c r="A719" s="144"/>
      <c r="B719" s="145"/>
      <c r="C719" s="97" t="s">
        <v>248</v>
      </c>
      <c r="D719" s="92">
        <f>D724+D879+D889+D909+D929+D954</f>
        <v>119044.1</v>
      </c>
      <c r="E719" s="93">
        <f>D719/D717*100</f>
        <v>15.501092943065785</v>
      </c>
      <c r="F719" s="92">
        <f>F724+F879+F889+F909+F929+F954</f>
        <v>33499.689999999995</v>
      </c>
      <c r="G719" s="93">
        <f>F719/F717*100</f>
        <v>19.076353155195367</v>
      </c>
      <c r="H719" s="94">
        <f t="shared" si="213"/>
        <v>-71.859428564708381</v>
      </c>
      <c r="J719" s="6"/>
      <c r="K719" s="6"/>
      <c r="L719" s="8"/>
      <c r="M719" s="6"/>
      <c r="N719" s="6"/>
    </row>
    <row r="720" spans="1:14" ht="21.95" customHeight="1" x14ac:dyDescent="0.2">
      <c r="A720" s="144"/>
      <c r="B720" s="145"/>
      <c r="C720" s="97" t="s">
        <v>249</v>
      </c>
      <c r="D720" s="92">
        <f>D725+D880+D890+D910+D930+D955</f>
        <v>598159.19999999995</v>
      </c>
      <c r="E720" s="93">
        <f>D720/D717*100</f>
        <v>77.888121746057777</v>
      </c>
      <c r="F720" s="92">
        <f>F725+F880+F890+F910+F930+F955</f>
        <v>126179.63000000002</v>
      </c>
      <c r="G720" s="93">
        <f>F720/F717*100</f>
        <v>71.852819619282585</v>
      </c>
      <c r="H720" s="94">
        <f t="shared" si="213"/>
        <v>-78.905343259787685</v>
      </c>
      <c r="J720" s="6"/>
      <c r="K720" s="6"/>
      <c r="L720" s="8"/>
      <c r="M720" s="6"/>
      <c r="N720" s="6"/>
    </row>
    <row r="721" spans="1:14" ht="21.95" customHeight="1" x14ac:dyDescent="0.2">
      <c r="A721" s="144"/>
      <c r="B721" s="145"/>
      <c r="C721" s="97" t="s">
        <v>250</v>
      </c>
      <c r="D721" s="92">
        <f>D726+D881+D891+D911+D931+D956</f>
        <v>7710</v>
      </c>
      <c r="E721" s="93">
        <f>D721/D717*100</f>
        <v>1.0039424599038274</v>
      </c>
      <c r="F721" s="92">
        <f>F726+F881+F891+F911+F931+F956</f>
        <v>2761.54</v>
      </c>
      <c r="G721" s="93">
        <f>F721/F717*100</f>
        <v>1.5725552174422575</v>
      </c>
      <c r="H721" s="94">
        <f t="shared" si="213"/>
        <v>-64.182360570687422</v>
      </c>
      <c r="K721" s="6"/>
      <c r="L721" s="6"/>
      <c r="M721" s="6"/>
      <c r="N721" s="6"/>
    </row>
    <row r="722" spans="1:14" ht="21.95" hidden="1" customHeight="1" outlineLevel="1" x14ac:dyDescent="0.2">
      <c r="A722" s="104" t="s">
        <v>103</v>
      </c>
      <c r="B722" s="145" t="s">
        <v>549</v>
      </c>
      <c r="C722" s="97" t="s">
        <v>246</v>
      </c>
      <c r="D722" s="92">
        <f>D723+D724+D725+D726</f>
        <v>468198.2</v>
      </c>
      <c r="E722" s="93">
        <f>E723+E724+E725+E726</f>
        <v>100</v>
      </c>
      <c r="F722" s="92">
        <f>F723+F724+F725+F726</f>
        <v>103797.78</v>
      </c>
      <c r="G722" s="93">
        <f>G723+G724+G725+G726</f>
        <v>100</v>
      </c>
      <c r="H722" s="94">
        <f t="shared" si="213"/>
        <v>-77.830376109946599</v>
      </c>
      <c r="K722" s="6"/>
      <c r="L722" s="6"/>
      <c r="M722" s="6"/>
      <c r="N722" s="6"/>
    </row>
    <row r="723" spans="1:14" ht="33" hidden="1" customHeight="1" outlineLevel="1" x14ac:dyDescent="0.2">
      <c r="A723" s="104"/>
      <c r="B723" s="145"/>
      <c r="C723" s="97" t="s">
        <v>247</v>
      </c>
      <c r="D723" s="92">
        <f t="shared" ref="D723:D726" si="214">D728+D733+D738+D743+D748+D753+D758+D763+D768+D773+D778+D783+D788+D793+D798+D803+D808+D813+D818+D823+D828+D833+D838+D843+D848+D853+D858+D863+D868+D873</f>
        <v>33593</v>
      </c>
      <c r="E723" s="93">
        <f>D723/D722*100</f>
        <v>7.1749528298058394</v>
      </c>
      <c r="F723" s="92">
        <f>F728+F733+F738+F743+F748+F753+F758+F763+F768+F773+F778+F783+F788+F793+F798+F803+F808+F813+F818+F823+F828+F833+F838+F843+F848+F853+F858+F863+F868+F873</f>
        <v>6861.7699999999995</v>
      </c>
      <c r="G723" s="93">
        <f>F723/F722*100</f>
        <v>6.6107097858933015</v>
      </c>
      <c r="H723" s="94">
        <f>F723/D723*100-100</f>
        <v>-79.573810019944631</v>
      </c>
      <c r="K723" s="6"/>
      <c r="L723" s="6"/>
      <c r="M723" s="6"/>
      <c r="N723" s="6"/>
    </row>
    <row r="724" spans="1:14" ht="21.95" hidden="1" customHeight="1" outlineLevel="1" x14ac:dyDescent="0.2">
      <c r="A724" s="104"/>
      <c r="B724" s="145"/>
      <c r="C724" s="97" t="s">
        <v>248</v>
      </c>
      <c r="D724" s="92">
        <f t="shared" si="214"/>
        <v>112461</v>
      </c>
      <c r="E724" s="93">
        <f>D724/D722*100</f>
        <v>24.019955651260513</v>
      </c>
      <c r="F724" s="92">
        <f t="shared" ref="F724:F726" si="215">F729+F734+F739+F744+F749+F754+F759+F764+F769+F774+F779+F784+F789+F794+F799+F804+F809+F814+F819+F824+F829+F834+F839+F844+F849+F854+F859+F864+F869+F874</f>
        <v>32255.35</v>
      </c>
      <c r="G724" s="93">
        <f>F724/F722*100</f>
        <v>31.075182918170313</v>
      </c>
      <c r="H724" s="94">
        <f t="shared" si="213"/>
        <v>-71.318634904544695</v>
      </c>
    </row>
    <row r="725" spans="1:14" ht="21.95" hidden="1" customHeight="1" outlineLevel="1" x14ac:dyDescent="0.2">
      <c r="A725" s="104"/>
      <c r="B725" s="145"/>
      <c r="C725" s="97" t="s">
        <v>249</v>
      </c>
      <c r="D725" s="92">
        <f t="shared" si="214"/>
        <v>322144.2</v>
      </c>
      <c r="E725" s="93">
        <f>D725/D722*100</f>
        <v>68.805091518933651</v>
      </c>
      <c r="F725" s="92">
        <f t="shared" si="215"/>
        <v>64680.660000000011</v>
      </c>
      <c r="G725" s="93">
        <f>F725/F722*100</f>
        <v>62.314107295936395</v>
      </c>
      <c r="H725" s="94">
        <f t="shared" si="213"/>
        <v>-79.921830037604281</v>
      </c>
    </row>
    <row r="726" spans="1:14" ht="21.95" hidden="1" customHeight="1" outlineLevel="1" x14ac:dyDescent="0.2">
      <c r="A726" s="104"/>
      <c r="B726" s="145"/>
      <c r="C726" s="97" t="s">
        <v>250</v>
      </c>
      <c r="D726" s="92">
        <f t="shared" si="214"/>
        <v>0</v>
      </c>
      <c r="E726" s="93">
        <f>D726/D722*100</f>
        <v>0</v>
      </c>
      <c r="F726" s="92">
        <f t="shared" si="215"/>
        <v>0</v>
      </c>
      <c r="G726" s="93">
        <f>F726/F722*100</f>
        <v>0</v>
      </c>
      <c r="H726" s="94" t="s">
        <v>47</v>
      </c>
    </row>
    <row r="727" spans="1:14" ht="21.95" hidden="1" customHeight="1" outlineLevel="1" x14ac:dyDescent="0.2">
      <c r="A727" s="107" t="s">
        <v>104</v>
      </c>
      <c r="B727" s="146" t="s">
        <v>550</v>
      </c>
      <c r="C727" s="99" t="s">
        <v>246</v>
      </c>
      <c r="D727" s="98">
        <f>D728+D729+D730+D731</f>
        <v>111461</v>
      </c>
      <c r="E727" s="19">
        <f>E728+E729+E730+E731</f>
        <v>100</v>
      </c>
      <c r="F727" s="98">
        <f>F728+F729+F730+F731</f>
        <v>31592.94</v>
      </c>
      <c r="G727" s="19">
        <f>G728+G729+G730+G731</f>
        <v>100</v>
      </c>
      <c r="H727" s="3">
        <f t="shared" si="213"/>
        <v>-71.655610482590333</v>
      </c>
    </row>
    <row r="728" spans="1:14" ht="32.25" hidden="1" customHeight="1" outlineLevel="1" x14ac:dyDescent="0.2">
      <c r="A728" s="107"/>
      <c r="B728" s="146"/>
      <c r="C728" s="99" t="s">
        <v>247</v>
      </c>
      <c r="D728" s="98">
        <v>0</v>
      </c>
      <c r="E728" s="19">
        <f>D728/D727*100</f>
        <v>0</v>
      </c>
      <c r="F728" s="98">
        <v>0</v>
      </c>
      <c r="G728" s="19">
        <f>F728/F727*100</f>
        <v>0</v>
      </c>
      <c r="H728" s="3" t="s">
        <v>47</v>
      </c>
    </row>
    <row r="729" spans="1:14" ht="21.95" hidden="1" customHeight="1" outlineLevel="1" x14ac:dyDescent="0.2">
      <c r="A729" s="107"/>
      <c r="B729" s="146"/>
      <c r="C729" s="99" t="s">
        <v>248</v>
      </c>
      <c r="D729" s="98">
        <v>111461</v>
      </c>
      <c r="E729" s="19">
        <f>D729/D727*100</f>
        <v>100</v>
      </c>
      <c r="F729" s="98">
        <v>31592.94</v>
      </c>
      <c r="G729" s="19">
        <f>F729/F727*100</f>
        <v>100</v>
      </c>
      <c r="H729" s="3">
        <f>F729/D729*100-100</f>
        <v>-71.655610482590333</v>
      </c>
    </row>
    <row r="730" spans="1:14" ht="21.95" hidden="1" customHeight="1" outlineLevel="1" x14ac:dyDescent="0.2">
      <c r="A730" s="107"/>
      <c r="B730" s="146"/>
      <c r="C730" s="99" t="s">
        <v>249</v>
      </c>
      <c r="D730" s="98">
        <v>0</v>
      </c>
      <c r="E730" s="19">
        <f>D730/D727*100</f>
        <v>0</v>
      </c>
      <c r="F730" s="98">
        <v>0</v>
      </c>
      <c r="G730" s="19">
        <f>F730/F727*100</f>
        <v>0</v>
      </c>
      <c r="H730" s="3" t="s">
        <v>47</v>
      </c>
    </row>
    <row r="731" spans="1:14" ht="21.95" hidden="1" customHeight="1" outlineLevel="1" x14ac:dyDescent="0.2">
      <c r="A731" s="107"/>
      <c r="B731" s="146"/>
      <c r="C731" s="99" t="s">
        <v>250</v>
      </c>
      <c r="D731" s="98">
        <v>0</v>
      </c>
      <c r="E731" s="19">
        <f>D731/D727*100</f>
        <v>0</v>
      </c>
      <c r="F731" s="98">
        <v>0</v>
      </c>
      <c r="G731" s="19">
        <f>F731/F727*100</f>
        <v>0</v>
      </c>
      <c r="H731" s="3" t="s">
        <v>47</v>
      </c>
    </row>
    <row r="732" spans="1:14" ht="21.95" hidden="1" customHeight="1" outlineLevel="1" x14ac:dyDescent="0.2">
      <c r="A732" s="107" t="s">
        <v>105</v>
      </c>
      <c r="B732" s="146" t="s">
        <v>551</v>
      </c>
      <c r="C732" s="99" t="s">
        <v>246</v>
      </c>
      <c r="D732" s="98">
        <f>D733+D734+D735+D736</f>
        <v>61687</v>
      </c>
      <c r="E732" s="19">
        <f>E733+E734+E735+E736</f>
        <v>100</v>
      </c>
      <c r="F732" s="98">
        <f>F733+F734+F735+F736</f>
        <v>18002.61</v>
      </c>
      <c r="G732" s="19">
        <f>G733+G734+G735+G736</f>
        <v>100</v>
      </c>
      <c r="H732" s="3">
        <f t="shared" ref="H732:H765" si="216">F732/D732*100-100</f>
        <v>-70.816201144487493</v>
      </c>
    </row>
    <row r="733" spans="1:14" ht="36" hidden="1" customHeight="1" outlineLevel="1" x14ac:dyDescent="0.2">
      <c r="A733" s="107"/>
      <c r="B733" s="146"/>
      <c r="C733" s="99" t="s">
        <v>247</v>
      </c>
      <c r="D733" s="98">
        <v>0</v>
      </c>
      <c r="E733" s="19">
        <f>D733/D732*100</f>
        <v>0</v>
      </c>
      <c r="F733" s="98">
        <v>0</v>
      </c>
      <c r="G733" s="19">
        <f>F733/F732*100</f>
        <v>0</v>
      </c>
      <c r="H733" s="3" t="s">
        <v>47</v>
      </c>
    </row>
    <row r="734" spans="1:14" ht="21.95" hidden="1" customHeight="1" outlineLevel="1" x14ac:dyDescent="0.2">
      <c r="A734" s="107"/>
      <c r="B734" s="146"/>
      <c r="C734" s="99" t="s">
        <v>248</v>
      </c>
      <c r="D734" s="98">
        <v>0</v>
      </c>
      <c r="E734" s="19">
        <f>D734/D732*100</f>
        <v>0</v>
      </c>
      <c r="F734" s="98">
        <v>0</v>
      </c>
      <c r="G734" s="19">
        <f>F734/F732*100</f>
        <v>0</v>
      </c>
      <c r="H734" s="3" t="s">
        <v>47</v>
      </c>
    </row>
    <row r="735" spans="1:14" ht="21.95" hidden="1" customHeight="1" outlineLevel="1" x14ac:dyDescent="0.2">
      <c r="A735" s="107"/>
      <c r="B735" s="146"/>
      <c r="C735" s="99" t="s">
        <v>249</v>
      </c>
      <c r="D735" s="98">
        <v>61687</v>
      </c>
      <c r="E735" s="19">
        <f>D735/D732*100</f>
        <v>100</v>
      </c>
      <c r="F735" s="98">
        <v>18002.61</v>
      </c>
      <c r="G735" s="19">
        <f>F735/F732*100</f>
        <v>100</v>
      </c>
      <c r="H735" s="3">
        <f t="shared" si="216"/>
        <v>-70.816201144487493</v>
      </c>
    </row>
    <row r="736" spans="1:14" ht="21.95" hidden="1" customHeight="1" outlineLevel="1" x14ac:dyDescent="0.2">
      <c r="A736" s="107"/>
      <c r="B736" s="146"/>
      <c r="C736" s="99" t="s">
        <v>250</v>
      </c>
      <c r="D736" s="98">
        <v>0</v>
      </c>
      <c r="E736" s="19">
        <f>D736/D732*100</f>
        <v>0</v>
      </c>
      <c r="F736" s="98">
        <v>0</v>
      </c>
      <c r="G736" s="19">
        <f>F736/F732*100</f>
        <v>0</v>
      </c>
      <c r="H736" s="3" t="s">
        <v>47</v>
      </c>
    </row>
    <row r="737" spans="1:8" ht="21.95" hidden="1" customHeight="1" outlineLevel="1" x14ac:dyDescent="0.2">
      <c r="A737" s="107" t="s">
        <v>106</v>
      </c>
      <c r="B737" s="146" t="s">
        <v>552</v>
      </c>
      <c r="C737" s="99" t="s">
        <v>246</v>
      </c>
      <c r="D737" s="98">
        <f>D738+D739+D740+D741</f>
        <v>1395</v>
      </c>
      <c r="E737" s="19">
        <f>E738+E739+E740+E741</f>
        <v>100</v>
      </c>
      <c r="F737" s="98">
        <f>F738+F739+F740+F741</f>
        <v>446.52</v>
      </c>
      <c r="G737" s="19">
        <f>G738+G739+G740+G741</f>
        <v>100</v>
      </c>
      <c r="H737" s="3">
        <f t="shared" si="216"/>
        <v>-67.991397849462373</v>
      </c>
    </row>
    <row r="738" spans="1:8" ht="36.75" hidden="1" customHeight="1" outlineLevel="1" x14ac:dyDescent="0.2">
      <c r="A738" s="107"/>
      <c r="B738" s="146"/>
      <c r="C738" s="99" t="s">
        <v>247</v>
      </c>
      <c r="D738" s="98">
        <v>0</v>
      </c>
      <c r="E738" s="19">
        <f>D738/D737*100</f>
        <v>0</v>
      </c>
      <c r="F738" s="98">
        <v>0</v>
      </c>
      <c r="G738" s="19">
        <f>F738/F737*100</f>
        <v>0</v>
      </c>
      <c r="H738" s="3" t="s">
        <v>47</v>
      </c>
    </row>
    <row r="739" spans="1:8" ht="21.95" hidden="1" customHeight="1" outlineLevel="1" x14ac:dyDescent="0.2">
      <c r="A739" s="107"/>
      <c r="B739" s="146"/>
      <c r="C739" s="99" t="s">
        <v>248</v>
      </c>
      <c r="D739" s="98">
        <v>0</v>
      </c>
      <c r="E739" s="19">
        <f>D739/D737*100</f>
        <v>0</v>
      </c>
      <c r="F739" s="98">
        <v>0</v>
      </c>
      <c r="G739" s="19">
        <f>F739/F737*100</f>
        <v>0</v>
      </c>
      <c r="H739" s="3" t="s">
        <v>47</v>
      </c>
    </row>
    <row r="740" spans="1:8" ht="21.95" hidden="1" customHeight="1" outlineLevel="1" x14ac:dyDescent="0.2">
      <c r="A740" s="107"/>
      <c r="B740" s="146"/>
      <c r="C740" s="99" t="s">
        <v>249</v>
      </c>
      <c r="D740" s="98">
        <v>1395</v>
      </c>
      <c r="E740" s="19">
        <f>D740/D737*100</f>
        <v>100</v>
      </c>
      <c r="F740" s="98">
        <v>446.52</v>
      </c>
      <c r="G740" s="19">
        <f>F740/F737*100</f>
        <v>100</v>
      </c>
      <c r="H740" s="3">
        <f t="shared" si="216"/>
        <v>-67.991397849462373</v>
      </c>
    </row>
    <row r="741" spans="1:8" ht="21.95" hidden="1" customHeight="1" outlineLevel="1" x14ac:dyDescent="0.2">
      <c r="A741" s="107"/>
      <c r="B741" s="146"/>
      <c r="C741" s="99" t="s">
        <v>250</v>
      </c>
      <c r="D741" s="98">
        <v>0</v>
      </c>
      <c r="E741" s="19">
        <f>D741/D737*100</f>
        <v>0</v>
      </c>
      <c r="F741" s="98">
        <v>0</v>
      </c>
      <c r="G741" s="19">
        <f>F741/F737*100</f>
        <v>0</v>
      </c>
      <c r="H741" s="3" t="s">
        <v>47</v>
      </c>
    </row>
    <row r="742" spans="1:8" ht="21.95" hidden="1" customHeight="1" outlineLevel="1" x14ac:dyDescent="0.2">
      <c r="A742" s="107" t="s">
        <v>107</v>
      </c>
      <c r="B742" s="146" t="s">
        <v>553</v>
      </c>
      <c r="C742" s="99" t="s">
        <v>246</v>
      </c>
      <c r="D742" s="98">
        <f>D743+D744+D745+D746</f>
        <v>15514</v>
      </c>
      <c r="E742" s="19">
        <f>E743+E744+E745+E746</f>
        <v>100</v>
      </c>
      <c r="F742" s="98">
        <f>F743+F744+F745+F746</f>
        <v>4688.8599999999997</v>
      </c>
      <c r="G742" s="19">
        <f>G743+G744+G745+G746</f>
        <v>100</v>
      </c>
      <c r="H742" s="3">
        <f t="shared" si="216"/>
        <v>-69.776588887456484</v>
      </c>
    </row>
    <row r="743" spans="1:8" ht="31.5" hidden="1" customHeight="1" outlineLevel="1" x14ac:dyDescent="0.2">
      <c r="A743" s="107"/>
      <c r="B743" s="146"/>
      <c r="C743" s="99" t="s">
        <v>247</v>
      </c>
      <c r="D743" s="98">
        <v>0</v>
      </c>
      <c r="E743" s="19">
        <f>D743/D742*100</f>
        <v>0</v>
      </c>
      <c r="F743" s="98">
        <v>0</v>
      </c>
      <c r="G743" s="19">
        <f>F743/F742*100</f>
        <v>0</v>
      </c>
      <c r="H743" s="3" t="s">
        <v>47</v>
      </c>
    </row>
    <row r="744" spans="1:8" ht="30" hidden="1" customHeight="1" outlineLevel="1" x14ac:dyDescent="0.2">
      <c r="A744" s="107"/>
      <c r="B744" s="146"/>
      <c r="C744" s="99" t="s">
        <v>248</v>
      </c>
      <c r="D744" s="98">
        <v>0</v>
      </c>
      <c r="E744" s="19">
        <f>D744/D742*100</f>
        <v>0</v>
      </c>
      <c r="F744" s="98">
        <v>0</v>
      </c>
      <c r="G744" s="19">
        <f>F744/F742*100</f>
        <v>0</v>
      </c>
      <c r="H744" s="3" t="s">
        <v>47</v>
      </c>
    </row>
    <row r="745" spans="1:8" ht="30" hidden="1" customHeight="1" outlineLevel="1" x14ac:dyDescent="0.2">
      <c r="A745" s="107"/>
      <c r="B745" s="146"/>
      <c r="C745" s="99" t="s">
        <v>249</v>
      </c>
      <c r="D745" s="98">
        <v>15514</v>
      </c>
      <c r="E745" s="19">
        <f>D745/D742*100</f>
        <v>100</v>
      </c>
      <c r="F745" s="98">
        <v>4688.8599999999997</v>
      </c>
      <c r="G745" s="19">
        <f>F745/F742*100</f>
        <v>100</v>
      </c>
      <c r="H745" s="3">
        <f t="shared" si="216"/>
        <v>-69.776588887456484</v>
      </c>
    </row>
    <row r="746" spans="1:8" ht="21.95" hidden="1" customHeight="1" outlineLevel="1" x14ac:dyDescent="0.2">
      <c r="A746" s="107"/>
      <c r="B746" s="146"/>
      <c r="C746" s="99" t="s">
        <v>250</v>
      </c>
      <c r="D746" s="98">
        <v>0</v>
      </c>
      <c r="E746" s="19">
        <f>D746/D742*100</f>
        <v>0</v>
      </c>
      <c r="F746" s="98">
        <v>0</v>
      </c>
      <c r="G746" s="19">
        <f>F746/F742*100</f>
        <v>0</v>
      </c>
      <c r="H746" s="3" t="s">
        <v>47</v>
      </c>
    </row>
    <row r="747" spans="1:8" ht="21.95" hidden="1" customHeight="1" outlineLevel="1" x14ac:dyDescent="0.2">
      <c r="A747" s="107" t="s">
        <v>108</v>
      </c>
      <c r="B747" s="146" t="s">
        <v>554</v>
      </c>
      <c r="C747" s="99" t="s">
        <v>246</v>
      </c>
      <c r="D747" s="98">
        <f>D748+D749+D750+D751</f>
        <v>6882</v>
      </c>
      <c r="E747" s="19">
        <f>E748+E749+E750+E751</f>
        <v>100</v>
      </c>
      <c r="F747" s="98">
        <f>F748+F749+F750+F751</f>
        <v>2270.16</v>
      </c>
      <c r="G747" s="19">
        <f>G748+G749+G750+G751</f>
        <v>100</v>
      </c>
      <c r="H747" s="3">
        <f t="shared" si="216"/>
        <v>-67.013077593722755</v>
      </c>
    </row>
    <row r="748" spans="1:8" ht="32.25" hidden="1" customHeight="1" outlineLevel="1" x14ac:dyDescent="0.2">
      <c r="A748" s="107"/>
      <c r="B748" s="146"/>
      <c r="C748" s="99" t="s">
        <v>247</v>
      </c>
      <c r="D748" s="98">
        <v>0</v>
      </c>
      <c r="E748" s="19">
        <f>D748/D747*100</f>
        <v>0</v>
      </c>
      <c r="F748" s="98">
        <v>0</v>
      </c>
      <c r="G748" s="19">
        <f>F748/F747*100</f>
        <v>0</v>
      </c>
      <c r="H748" s="3" t="s">
        <v>47</v>
      </c>
    </row>
    <row r="749" spans="1:8" ht="21.95" hidden="1" customHeight="1" outlineLevel="1" x14ac:dyDescent="0.2">
      <c r="A749" s="107"/>
      <c r="B749" s="146"/>
      <c r="C749" s="99" t="s">
        <v>248</v>
      </c>
      <c r="D749" s="98">
        <v>0</v>
      </c>
      <c r="E749" s="19">
        <f>D749/D747*100</f>
        <v>0</v>
      </c>
      <c r="F749" s="98">
        <v>0</v>
      </c>
      <c r="G749" s="19">
        <f>F749/F747*100</f>
        <v>0</v>
      </c>
      <c r="H749" s="3" t="s">
        <v>47</v>
      </c>
    </row>
    <row r="750" spans="1:8" ht="21.95" hidden="1" customHeight="1" outlineLevel="1" x14ac:dyDescent="0.2">
      <c r="A750" s="107"/>
      <c r="B750" s="146"/>
      <c r="C750" s="99" t="s">
        <v>249</v>
      </c>
      <c r="D750" s="98">
        <v>6882</v>
      </c>
      <c r="E750" s="19">
        <f>D750/D747*100</f>
        <v>100</v>
      </c>
      <c r="F750" s="98">
        <v>2270.16</v>
      </c>
      <c r="G750" s="19">
        <f>F750/F747*100</f>
        <v>100</v>
      </c>
      <c r="H750" s="3">
        <f t="shared" si="216"/>
        <v>-67.013077593722755</v>
      </c>
    </row>
    <row r="751" spans="1:8" ht="21.95" hidden="1" customHeight="1" outlineLevel="1" x14ac:dyDescent="0.2">
      <c r="A751" s="107"/>
      <c r="B751" s="146"/>
      <c r="C751" s="99" t="s">
        <v>250</v>
      </c>
      <c r="D751" s="98">
        <v>0</v>
      </c>
      <c r="E751" s="19">
        <f>D751/D747*100</f>
        <v>0</v>
      </c>
      <c r="F751" s="98">
        <v>0</v>
      </c>
      <c r="G751" s="19">
        <f>F751/F747*100</f>
        <v>0</v>
      </c>
      <c r="H751" s="3" t="s">
        <v>47</v>
      </c>
    </row>
    <row r="752" spans="1:8" ht="21.95" hidden="1" customHeight="1" outlineLevel="1" x14ac:dyDescent="0.2">
      <c r="A752" s="107" t="s">
        <v>109</v>
      </c>
      <c r="B752" s="146" t="s">
        <v>555</v>
      </c>
      <c r="C752" s="99" t="s">
        <v>246</v>
      </c>
      <c r="D752" s="98">
        <f>D753+D754+D755+D756</f>
        <v>14581</v>
      </c>
      <c r="E752" s="19">
        <f>E753+E754+E755+E756</f>
        <v>100</v>
      </c>
      <c r="F752" s="98">
        <f>F753+F754+F755+F756</f>
        <v>2546.29</v>
      </c>
      <c r="G752" s="19">
        <f>G753+G754+G755+G756</f>
        <v>100</v>
      </c>
      <c r="H752" s="3">
        <f t="shared" si="216"/>
        <v>-82.536931623345453</v>
      </c>
    </row>
    <row r="753" spans="1:8" ht="36" hidden="1" customHeight="1" outlineLevel="1" x14ac:dyDescent="0.2">
      <c r="A753" s="107"/>
      <c r="B753" s="146"/>
      <c r="C753" s="99" t="s">
        <v>247</v>
      </c>
      <c r="D753" s="98">
        <v>0</v>
      </c>
      <c r="E753" s="19">
        <f>D753/D752*100</f>
        <v>0</v>
      </c>
      <c r="F753" s="98">
        <v>0</v>
      </c>
      <c r="G753" s="19">
        <f>F753/F752*100</f>
        <v>0</v>
      </c>
      <c r="H753" s="3" t="s">
        <v>47</v>
      </c>
    </row>
    <row r="754" spans="1:8" ht="21.95" hidden="1" customHeight="1" outlineLevel="1" x14ac:dyDescent="0.2">
      <c r="A754" s="107"/>
      <c r="B754" s="146"/>
      <c r="C754" s="99" t="s">
        <v>248</v>
      </c>
      <c r="D754" s="98">
        <v>0</v>
      </c>
      <c r="E754" s="19">
        <f>D754/D752*100</f>
        <v>0</v>
      </c>
      <c r="F754" s="98">
        <v>0</v>
      </c>
      <c r="G754" s="19">
        <f>F754/F752*100</f>
        <v>0</v>
      </c>
      <c r="H754" s="3" t="s">
        <v>47</v>
      </c>
    </row>
    <row r="755" spans="1:8" ht="31.5" hidden="1" customHeight="1" outlineLevel="1" x14ac:dyDescent="0.2">
      <c r="A755" s="107"/>
      <c r="B755" s="146"/>
      <c r="C755" s="99" t="s">
        <v>249</v>
      </c>
      <c r="D755" s="98">
        <v>14581</v>
      </c>
      <c r="E755" s="19">
        <f>D755/D752*100</f>
        <v>100</v>
      </c>
      <c r="F755" s="98">
        <v>2546.29</v>
      </c>
      <c r="G755" s="19">
        <f>F755/F752*100</f>
        <v>100</v>
      </c>
      <c r="H755" s="3">
        <f t="shared" si="216"/>
        <v>-82.536931623345453</v>
      </c>
    </row>
    <row r="756" spans="1:8" ht="36" hidden="1" customHeight="1" outlineLevel="1" x14ac:dyDescent="0.2">
      <c r="A756" s="107"/>
      <c r="B756" s="146"/>
      <c r="C756" s="99" t="s">
        <v>250</v>
      </c>
      <c r="D756" s="98">
        <v>0</v>
      </c>
      <c r="E756" s="19">
        <f>D756/D752*100</f>
        <v>0</v>
      </c>
      <c r="F756" s="98">
        <v>0</v>
      </c>
      <c r="G756" s="19">
        <f>F756/F752*100</f>
        <v>0</v>
      </c>
      <c r="H756" s="3" t="s">
        <v>47</v>
      </c>
    </row>
    <row r="757" spans="1:8" ht="21.95" hidden="1" customHeight="1" outlineLevel="1" x14ac:dyDescent="0.2">
      <c r="A757" s="107" t="s">
        <v>110</v>
      </c>
      <c r="B757" s="146" t="s">
        <v>556</v>
      </c>
      <c r="C757" s="99" t="s">
        <v>246</v>
      </c>
      <c r="D757" s="98">
        <f>D758+D759+D760+D761</f>
        <v>69908</v>
      </c>
      <c r="E757" s="19">
        <f>E758+E759+E760+E761</f>
        <v>100</v>
      </c>
      <c r="F757" s="98">
        <f>F758+F759+F760+F761</f>
        <v>10953.1</v>
      </c>
      <c r="G757" s="19">
        <f>G758+G759+G760+G761</f>
        <v>100</v>
      </c>
      <c r="H757" s="3">
        <f t="shared" si="216"/>
        <v>-84.332122217771925</v>
      </c>
    </row>
    <row r="758" spans="1:8" ht="39" hidden="1" customHeight="1" outlineLevel="1" x14ac:dyDescent="0.2">
      <c r="A758" s="107"/>
      <c r="B758" s="146"/>
      <c r="C758" s="99" t="s">
        <v>247</v>
      </c>
      <c r="D758" s="98">
        <v>0</v>
      </c>
      <c r="E758" s="19">
        <f>D758/D757*100</f>
        <v>0</v>
      </c>
      <c r="F758" s="98">
        <v>0</v>
      </c>
      <c r="G758" s="19">
        <f>F758/F757*100</f>
        <v>0</v>
      </c>
      <c r="H758" s="3" t="s">
        <v>47</v>
      </c>
    </row>
    <row r="759" spans="1:8" ht="21.95" hidden="1" customHeight="1" outlineLevel="1" x14ac:dyDescent="0.2">
      <c r="A759" s="107"/>
      <c r="B759" s="146"/>
      <c r="C759" s="99" t="s">
        <v>248</v>
      </c>
      <c r="D759" s="98">
        <v>0</v>
      </c>
      <c r="E759" s="19">
        <f>D759/D757*100</f>
        <v>0</v>
      </c>
      <c r="F759" s="98">
        <v>0</v>
      </c>
      <c r="G759" s="19">
        <f>F759/F757*100</f>
        <v>0</v>
      </c>
      <c r="H759" s="3" t="s">
        <v>47</v>
      </c>
    </row>
    <row r="760" spans="1:8" ht="21.95" hidden="1" customHeight="1" outlineLevel="1" x14ac:dyDescent="0.2">
      <c r="A760" s="107"/>
      <c r="B760" s="146"/>
      <c r="C760" s="99" t="s">
        <v>249</v>
      </c>
      <c r="D760" s="98">
        <v>69908</v>
      </c>
      <c r="E760" s="19">
        <f>D760/D757*100</f>
        <v>100</v>
      </c>
      <c r="F760" s="98">
        <v>10953.1</v>
      </c>
      <c r="G760" s="19">
        <f>F760/F757*100</f>
        <v>100</v>
      </c>
      <c r="H760" s="3">
        <f t="shared" si="216"/>
        <v>-84.332122217771925</v>
      </c>
    </row>
    <row r="761" spans="1:8" ht="21.95" hidden="1" customHeight="1" outlineLevel="1" x14ac:dyDescent="0.2">
      <c r="A761" s="107"/>
      <c r="B761" s="146"/>
      <c r="C761" s="99" t="s">
        <v>250</v>
      </c>
      <c r="D761" s="98">
        <v>0</v>
      </c>
      <c r="E761" s="19">
        <f>D761/D757*100</f>
        <v>0</v>
      </c>
      <c r="F761" s="98">
        <v>0</v>
      </c>
      <c r="G761" s="19">
        <f>F761/F757*100</f>
        <v>0</v>
      </c>
      <c r="H761" s="3" t="s">
        <v>47</v>
      </c>
    </row>
    <row r="762" spans="1:8" ht="21.95" hidden="1" customHeight="1" outlineLevel="1" x14ac:dyDescent="0.2">
      <c r="A762" s="107" t="s">
        <v>111</v>
      </c>
      <c r="B762" s="146" t="s">
        <v>557</v>
      </c>
      <c r="C762" s="99" t="s">
        <v>246</v>
      </c>
      <c r="D762" s="98">
        <f>D763+D764+D765+D766</f>
        <v>40</v>
      </c>
      <c r="E762" s="19">
        <f>E763+E764+E765+E766</f>
        <v>100</v>
      </c>
      <c r="F762" s="98">
        <f>F763+F764+F765+F766</f>
        <v>5.34</v>
      </c>
      <c r="G762" s="19">
        <f>G763+G764+G765+G766</f>
        <v>100</v>
      </c>
      <c r="H762" s="3">
        <f t="shared" si="216"/>
        <v>-86.65</v>
      </c>
    </row>
    <row r="763" spans="1:8" ht="30" hidden="1" customHeight="1" outlineLevel="1" x14ac:dyDescent="0.2">
      <c r="A763" s="107"/>
      <c r="B763" s="146"/>
      <c r="C763" s="99" t="s">
        <v>247</v>
      </c>
      <c r="D763" s="98">
        <v>0</v>
      </c>
      <c r="E763" s="19">
        <f>D763/D762*100</f>
        <v>0</v>
      </c>
      <c r="F763" s="98">
        <v>0</v>
      </c>
      <c r="G763" s="19">
        <f>F763/F762*100</f>
        <v>0</v>
      </c>
      <c r="H763" s="3" t="s">
        <v>47</v>
      </c>
    </row>
    <row r="764" spans="1:8" ht="21.95" hidden="1" customHeight="1" outlineLevel="1" x14ac:dyDescent="0.2">
      <c r="A764" s="107"/>
      <c r="B764" s="146"/>
      <c r="C764" s="99" t="s">
        <v>248</v>
      </c>
      <c r="D764" s="98">
        <v>0</v>
      </c>
      <c r="E764" s="19">
        <f>D764/D762*100</f>
        <v>0</v>
      </c>
      <c r="F764" s="98">
        <v>0</v>
      </c>
      <c r="G764" s="19">
        <f>F764/F762*100</f>
        <v>0</v>
      </c>
      <c r="H764" s="3" t="s">
        <v>47</v>
      </c>
    </row>
    <row r="765" spans="1:8" ht="21.95" hidden="1" customHeight="1" outlineLevel="1" x14ac:dyDescent="0.2">
      <c r="A765" s="107"/>
      <c r="B765" s="146"/>
      <c r="C765" s="99" t="s">
        <v>249</v>
      </c>
      <c r="D765" s="98">
        <v>40</v>
      </c>
      <c r="E765" s="19">
        <f>D765/D762*100</f>
        <v>100</v>
      </c>
      <c r="F765" s="98">
        <v>5.34</v>
      </c>
      <c r="G765" s="19">
        <f>F765/F762*100</f>
        <v>100</v>
      </c>
      <c r="H765" s="3">
        <f t="shared" si="216"/>
        <v>-86.65</v>
      </c>
    </row>
    <row r="766" spans="1:8" ht="21.95" hidden="1" customHeight="1" outlineLevel="1" x14ac:dyDescent="0.2">
      <c r="A766" s="107"/>
      <c r="B766" s="146"/>
      <c r="C766" s="99" t="s">
        <v>250</v>
      </c>
      <c r="D766" s="98">
        <v>0</v>
      </c>
      <c r="E766" s="19">
        <f>D766/D762*100</f>
        <v>0</v>
      </c>
      <c r="F766" s="98">
        <v>0</v>
      </c>
      <c r="G766" s="19">
        <f>F766/F762*100</f>
        <v>0</v>
      </c>
      <c r="H766" s="3" t="s">
        <v>47</v>
      </c>
    </row>
    <row r="767" spans="1:8" ht="21.95" hidden="1" customHeight="1" outlineLevel="1" x14ac:dyDescent="0.2">
      <c r="A767" s="107" t="s">
        <v>112</v>
      </c>
      <c r="B767" s="146" t="s">
        <v>558</v>
      </c>
      <c r="C767" s="99" t="s">
        <v>246</v>
      </c>
      <c r="D767" s="98">
        <f>D768+D769+D770+D771</f>
        <v>742</v>
      </c>
      <c r="E767" s="19">
        <f>E768+E769+E770+E771</f>
        <v>100</v>
      </c>
      <c r="F767" s="98">
        <f>F768+F769+F770+F771</f>
        <v>124.71</v>
      </c>
      <c r="G767" s="19">
        <f>G768+G769+G770+G771</f>
        <v>100</v>
      </c>
      <c r="H767" s="3">
        <f t="shared" ref="H767:H815" si="217">F767/D767*100-100</f>
        <v>-83.192722371967648</v>
      </c>
    </row>
    <row r="768" spans="1:8" ht="35.25" hidden="1" customHeight="1" outlineLevel="1" x14ac:dyDescent="0.2">
      <c r="A768" s="107"/>
      <c r="B768" s="146"/>
      <c r="C768" s="99" t="s">
        <v>247</v>
      </c>
      <c r="D768" s="98">
        <v>0</v>
      </c>
      <c r="E768" s="19">
        <f>D768/D767*100</f>
        <v>0</v>
      </c>
      <c r="F768" s="98">
        <v>0</v>
      </c>
      <c r="G768" s="19">
        <f>F768/F767*100</f>
        <v>0</v>
      </c>
      <c r="H768" s="3" t="s">
        <v>47</v>
      </c>
    </row>
    <row r="769" spans="1:8" ht="21.95" hidden="1" customHeight="1" outlineLevel="1" x14ac:dyDescent="0.2">
      <c r="A769" s="107"/>
      <c r="B769" s="146"/>
      <c r="C769" s="99" t="s">
        <v>248</v>
      </c>
      <c r="D769" s="98">
        <v>0</v>
      </c>
      <c r="E769" s="19">
        <f>D769/D767*100</f>
        <v>0</v>
      </c>
      <c r="F769" s="98">
        <v>0</v>
      </c>
      <c r="G769" s="19">
        <f>F769/F767*100</f>
        <v>0</v>
      </c>
      <c r="H769" s="3" t="s">
        <v>47</v>
      </c>
    </row>
    <row r="770" spans="1:8" ht="21.95" hidden="1" customHeight="1" outlineLevel="1" x14ac:dyDescent="0.2">
      <c r="A770" s="107"/>
      <c r="B770" s="146"/>
      <c r="C770" s="99" t="s">
        <v>249</v>
      </c>
      <c r="D770" s="98">
        <v>742</v>
      </c>
      <c r="E770" s="19">
        <f>D770/D767*100</f>
        <v>100</v>
      </c>
      <c r="F770" s="98">
        <v>124.71</v>
      </c>
      <c r="G770" s="19">
        <f>F770/F767*100</f>
        <v>100</v>
      </c>
      <c r="H770" s="3">
        <f t="shared" si="217"/>
        <v>-83.192722371967648</v>
      </c>
    </row>
    <row r="771" spans="1:8" ht="21.95" hidden="1" customHeight="1" outlineLevel="1" x14ac:dyDescent="0.2">
      <c r="A771" s="107"/>
      <c r="B771" s="146"/>
      <c r="C771" s="99" t="s">
        <v>250</v>
      </c>
      <c r="D771" s="98">
        <v>0</v>
      </c>
      <c r="E771" s="19">
        <f>D771/D767*100</f>
        <v>0</v>
      </c>
      <c r="F771" s="98">
        <v>0</v>
      </c>
      <c r="G771" s="19">
        <f>F771/F767*100</f>
        <v>0</v>
      </c>
      <c r="H771" s="3" t="s">
        <v>47</v>
      </c>
    </row>
    <row r="772" spans="1:8" ht="21.95" hidden="1" customHeight="1" outlineLevel="1" x14ac:dyDescent="0.2">
      <c r="A772" s="107" t="s">
        <v>113</v>
      </c>
      <c r="B772" s="146" t="s">
        <v>559</v>
      </c>
      <c r="C772" s="99" t="s">
        <v>246</v>
      </c>
      <c r="D772" s="98">
        <f>D773+D774+D775+D776</f>
        <v>14</v>
      </c>
      <c r="E772" s="19">
        <f>E773+E774+E775+E776</f>
        <v>100</v>
      </c>
      <c r="F772" s="98">
        <f>F773+F774+F775+F776</f>
        <v>0</v>
      </c>
      <c r="G772" s="19">
        <v>0</v>
      </c>
      <c r="H772" s="3">
        <f t="shared" si="217"/>
        <v>-100</v>
      </c>
    </row>
    <row r="773" spans="1:8" ht="33.75" hidden="1" customHeight="1" outlineLevel="1" x14ac:dyDescent="0.2">
      <c r="A773" s="107"/>
      <c r="B773" s="146"/>
      <c r="C773" s="99" t="s">
        <v>247</v>
      </c>
      <c r="D773" s="98">
        <v>0</v>
      </c>
      <c r="E773" s="19">
        <f>D773/D772*100</f>
        <v>0</v>
      </c>
      <c r="F773" s="98">
        <v>0</v>
      </c>
      <c r="G773" s="19">
        <v>0</v>
      </c>
      <c r="H773" s="3" t="s">
        <v>47</v>
      </c>
    </row>
    <row r="774" spans="1:8" ht="21.95" hidden="1" customHeight="1" outlineLevel="1" x14ac:dyDescent="0.2">
      <c r="A774" s="107"/>
      <c r="B774" s="146"/>
      <c r="C774" s="99" t="s">
        <v>248</v>
      </c>
      <c r="D774" s="98">
        <v>0</v>
      </c>
      <c r="E774" s="19">
        <f>D774/D772*100</f>
        <v>0</v>
      </c>
      <c r="F774" s="98">
        <v>0</v>
      </c>
      <c r="G774" s="19">
        <v>0</v>
      </c>
      <c r="H774" s="3" t="s">
        <v>47</v>
      </c>
    </row>
    <row r="775" spans="1:8" ht="21.95" hidden="1" customHeight="1" outlineLevel="1" x14ac:dyDescent="0.2">
      <c r="A775" s="107"/>
      <c r="B775" s="146"/>
      <c r="C775" s="99" t="s">
        <v>249</v>
      </c>
      <c r="D775" s="98">
        <v>14</v>
      </c>
      <c r="E775" s="19">
        <f>D775/D772*100</f>
        <v>100</v>
      </c>
      <c r="F775" s="98">
        <v>0</v>
      </c>
      <c r="G775" s="19">
        <v>0</v>
      </c>
      <c r="H775" s="3">
        <f>F775/D775*100-100</f>
        <v>-100</v>
      </c>
    </row>
    <row r="776" spans="1:8" ht="21.95" hidden="1" customHeight="1" outlineLevel="1" x14ac:dyDescent="0.2">
      <c r="A776" s="107"/>
      <c r="B776" s="146"/>
      <c r="C776" s="99" t="s">
        <v>250</v>
      </c>
      <c r="D776" s="98">
        <v>0</v>
      </c>
      <c r="E776" s="19">
        <f>D776/D772*100</f>
        <v>0</v>
      </c>
      <c r="F776" s="98">
        <v>0</v>
      </c>
      <c r="G776" s="19">
        <v>0</v>
      </c>
      <c r="H776" s="3" t="s">
        <v>47</v>
      </c>
    </row>
    <row r="777" spans="1:8" ht="21.95" hidden="1" customHeight="1" outlineLevel="1" x14ac:dyDescent="0.2">
      <c r="A777" s="107" t="s">
        <v>114</v>
      </c>
      <c r="B777" s="146" t="s">
        <v>560</v>
      </c>
      <c r="C777" s="99" t="s">
        <v>246</v>
      </c>
      <c r="D777" s="98">
        <f>D778+D779+D780+D781</f>
        <v>67726</v>
      </c>
      <c r="E777" s="19">
        <f>E778+E779+E780+E781</f>
        <v>100</v>
      </c>
      <c r="F777" s="98">
        <f>F778+F779+F780+F781</f>
        <v>10654.34</v>
      </c>
      <c r="G777" s="19">
        <f>G778+G779+G780+G781</f>
        <v>100</v>
      </c>
      <c r="H777" s="3">
        <f t="shared" si="217"/>
        <v>-84.268464105365737</v>
      </c>
    </row>
    <row r="778" spans="1:8" ht="30" hidden="1" customHeight="1" outlineLevel="1" x14ac:dyDescent="0.2">
      <c r="A778" s="107"/>
      <c r="B778" s="146"/>
      <c r="C778" s="99" t="s">
        <v>247</v>
      </c>
      <c r="D778" s="98">
        <v>0</v>
      </c>
      <c r="E778" s="19">
        <f>D778/D777*100</f>
        <v>0</v>
      </c>
      <c r="F778" s="98">
        <v>0</v>
      </c>
      <c r="G778" s="19">
        <f>F778/F777*100</f>
        <v>0</v>
      </c>
      <c r="H778" s="3" t="s">
        <v>47</v>
      </c>
    </row>
    <row r="779" spans="1:8" ht="21.95" hidden="1" customHeight="1" outlineLevel="1" x14ac:dyDescent="0.2">
      <c r="A779" s="107"/>
      <c r="B779" s="146"/>
      <c r="C779" s="99" t="s">
        <v>248</v>
      </c>
      <c r="D779" s="98">
        <v>0</v>
      </c>
      <c r="E779" s="19">
        <f>D779/D777*100</f>
        <v>0</v>
      </c>
      <c r="F779" s="98">
        <v>0</v>
      </c>
      <c r="G779" s="19">
        <f>F779/F777*100</f>
        <v>0</v>
      </c>
      <c r="H779" s="3" t="s">
        <v>47</v>
      </c>
    </row>
    <row r="780" spans="1:8" ht="21.95" hidden="1" customHeight="1" outlineLevel="1" x14ac:dyDescent="0.2">
      <c r="A780" s="107"/>
      <c r="B780" s="146"/>
      <c r="C780" s="99" t="s">
        <v>249</v>
      </c>
      <c r="D780" s="98">
        <v>67726</v>
      </c>
      <c r="E780" s="19">
        <f>D780/D777*100</f>
        <v>100</v>
      </c>
      <c r="F780" s="98">
        <v>10654.34</v>
      </c>
      <c r="G780" s="19">
        <f>F780/F777*100</f>
        <v>100</v>
      </c>
      <c r="H780" s="3">
        <f t="shared" si="217"/>
        <v>-84.268464105365737</v>
      </c>
    </row>
    <row r="781" spans="1:8" ht="21.95" hidden="1" customHeight="1" outlineLevel="1" x14ac:dyDescent="0.2">
      <c r="A781" s="107"/>
      <c r="B781" s="146"/>
      <c r="C781" s="99" t="s">
        <v>250</v>
      </c>
      <c r="D781" s="98">
        <v>0</v>
      </c>
      <c r="E781" s="19">
        <f>D781/D777*100</f>
        <v>0</v>
      </c>
      <c r="F781" s="98">
        <v>0</v>
      </c>
      <c r="G781" s="19">
        <f>F781/F777*100</f>
        <v>0</v>
      </c>
      <c r="H781" s="3" t="s">
        <v>47</v>
      </c>
    </row>
    <row r="782" spans="1:8" ht="21.95" hidden="1" customHeight="1" outlineLevel="1" x14ac:dyDescent="0.2">
      <c r="A782" s="107" t="s">
        <v>115</v>
      </c>
      <c r="B782" s="146" t="s">
        <v>561</v>
      </c>
      <c r="C782" s="99" t="s">
        <v>246</v>
      </c>
      <c r="D782" s="98">
        <f>D783+D784+D785+D786</f>
        <v>340</v>
      </c>
      <c r="E782" s="19">
        <f>E783+E784+E785+E786</f>
        <v>100</v>
      </c>
      <c r="F782" s="98">
        <f>F783+F784+F785+F786</f>
        <v>31.94</v>
      </c>
      <c r="G782" s="19">
        <f>G783+G784+G785+G786</f>
        <v>100</v>
      </c>
      <c r="H782" s="3">
        <f t="shared" si="217"/>
        <v>-90.60588235294118</v>
      </c>
    </row>
    <row r="783" spans="1:8" ht="42.75" hidden="1" customHeight="1" outlineLevel="1" x14ac:dyDescent="0.2">
      <c r="A783" s="107"/>
      <c r="B783" s="146"/>
      <c r="C783" s="99" t="s">
        <v>247</v>
      </c>
      <c r="D783" s="98">
        <v>0</v>
      </c>
      <c r="E783" s="19">
        <f>D783/D782*100</f>
        <v>0</v>
      </c>
      <c r="F783" s="98">
        <v>0</v>
      </c>
      <c r="G783" s="19">
        <f>F783/F782*100</f>
        <v>0</v>
      </c>
      <c r="H783" s="3" t="s">
        <v>47</v>
      </c>
    </row>
    <row r="784" spans="1:8" ht="21.95" hidden="1" customHeight="1" outlineLevel="1" x14ac:dyDescent="0.2">
      <c r="A784" s="107"/>
      <c r="B784" s="146"/>
      <c r="C784" s="99" t="s">
        <v>248</v>
      </c>
      <c r="D784" s="98">
        <v>0</v>
      </c>
      <c r="E784" s="19">
        <f>D784/D782*100</f>
        <v>0</v>
      </c>
      <c r="F784" s="98">
        <v>0</v>
      </c>
      <c r="G784" s="19">
        <f>F784/F782*100</f>
        <v>0</v>
      </c>
      <c r="H784" s="3" t="s">
        <v>47</v>
      </c>
    </row>
    <row r="785" spans="1:8" ht="21.95" hidden="1" customHeight="1" outlineLevel="1" x14ac:dyDescent="0.2">
      <c r="A785" s="107"/>
      <c r="B785" s="146"/>
      <c r="C785" s="99" t="s">
        <v>249</v>
      </c>
      <c r="D785" s="98">
        <v>340</v>
      </c>
      <c r="E785" s="19">
        <f>D785/D782*100</f>
        <v>100</v>
      </c>
      <c r="F785" s="98">
        <v>31.94</v>
      </c>
      <c r="G785" s="19">
        <f>F785/F782*100</f>
        <v>100</v>
      </c>
      <c r="H785" s="3">
        <f t="shared" si="217"/>
        <v>-90.60588235294118</v>
      </c>
    </row>
    <row r="786" spans="1:8" ht="21.95" hidden="1" customHeight="1" outlineLevel="1" x14ac:dyDescent="0.2">
      <c r="A786" s="107"/>
      <c r="B786" s="146"/>
      <c r="C786" s="99" t="s">
        <v>250</v>
      </c>
      <c r="D786" s="98">
        <v>0</v>
      </c>
      <c r="E786" s="19">
        <f>D786/D782*100</f>
        <v>0</v>
      </c>
      <c r="F786" s="98">
        <v>0</v>
      </c>
      <c r="G786" s="19">
        <f>F786/F782*100</f>
        <v>0</v>
      </c>
      <c r="H786" s="3" t="s">
        <v>47</v>
      </c>
    </row>
    <row r="787" spans="1:8" ht="21.95" hidden="1" customHeight="1" outlineLevel="1" x14ac:dyDescent="0.2">
      <c r="A787" s="107" t="s">
        <v>116</v>
      </c>
      <c r="B787" s="146" t="s">
        <v>562</v>
      </c>
      <c r="C787" s="99" t="s">
        <v>246</v>
      </c>
      <c r="D787" s="98">
        <f>D788+D789+D790+D791</f>
        <v>170</v>
      </c>
      <c r="E787" s="19">
        <f>E788+E789+E790+E791</f>
        <v>100</v>
      </c>
      <c r="F787" s="98">
        <f>F788+F789+F790+F791</f>
        <v>6.94</v>
      </c>
      <c r="G787" s="19">
        <f>G788+G789+G790+G791</f>
        <v>100</v>
      </c>
      <c r="H787" s="3">
        <f t="shared" si="217"/>
        <v>-95.917647058823533</v>
      </c>
    </row>
    <row r="788" spans="1:8" ht="34.5" hidden="1" customHeight="1" outlineLevel="1" x14ac:dyDescent="0.2">
      <c r="A788" s="107"/>
      <c r="B788" s="145"/>
      <c r="C788" s="99" t="s">
        <v>247</v>
      </c>
      <c r="D788" s="98">
        <v>0</v>
      </c>
      <c r="E788" s="19">
        <f>D788/D787*100</f>
        <v>0</v>
      </c>
      <c r="F788" s="98">
        <v>0</v>
      </c>
      <c r="G788" s="19">
        <f>F788/F787*100</f>
        <v>0</v>
      </c>
      <c r="H788" s="3" t="s">
        <v>47</v>
      </c>
    </row>
    <row r="789" spans="1:8" ht="21.95" hidden="1" customHeight="1" outlineLevel="1" x14ac:dyDescent="0.2">
      <c r="A789" s="107"/>
      <c r="B789" s="145"/>
      <c r="C789" s="99" t="s">
        <v>248</v>
      </c>
      <c r="D789" s="98">
        <v>0</v>
      </c>
      <c r="E789" s="19">
        <f>D789/D787*100</f>
        <v>0</v>
      </c>
      <c r="F789" s="98">
        <v>0</v>
      </c>
      <c r="G789" s="19">
        <f>F789/F787*100</f>
        <v>0</v>
      </c>
      <c r="H789" s="3" t="s">
        <v>47</v>
      </c>
    </row>
    <row r="790" spans="1:8" ht="21.95" hidden="1" customHeight="1" outlineLevel="1" x14ac:dyDescent="0.2">
      <c r="A790" s="107"/>
      <c r="B790" s="145"/>
      <c r="C790" s="99" t="s">
        <v>249</v>
      </c>
      <c r="D790" s="98">
        <v>170</v>
      </c>
      <c r="E790" s="19">
        <f>D790/D787*100</f>
        <v>100</v>
      </c>
      <c r="F790" s="98">
        <v>6.94</v>
      </c>
      <c r="G790" s="19">
        <f>F790/F787*100</f>
        <v>100</v>
      </c>
      <c r="H790" s="3">
        <f t="shared" si="217"/>
        <v>-95.917647058823533</v>
      </c>
    </row>
    <row r="791" spans="1:8" ht="21.95" hidden="1" customHeight="1" outlineLevel="1" x14ac:dyDescent="0.2">
      <c r="A791" s="107"/>
      <c r="B791" s="145"/>
      <c r="C791" s="99" t="s">
        <v>250</v>
      </c>
      <c r="D791" s="98">
        <v>0</v>
      </c>
      <c r="E791" s="19">
        <f>D791/D787*100</f>
        <v>0</v>
      </c>
      <c r="F791" s="98">
        <v>0</v>
      </c>
      <c r="G791" s="19">
        <f>F791/F787*100</f>
        <v>0</v>
      </c>
      <c r="H791" s="3" t="s">
        <v>47</v>
      </c>
    </row>
    <row r="792" spans="1:8" hidden="1" outlineLevel="1" x14ac:dyDescent="0.2">
      <c r="A792" s="128" t="s">
        <v>117</v>
      </c>
      <c r="B792" s="146" t="s">
        <v>563</v>
      </c>
      <c r="C792" s="99" t="s">
        <v>246</v>
      </c>
      <c r="D792" s="98">
        <f>D793+D794+D795+D796</f>
        <v>32286</v>
      </c>
      <c r="E792" s="19">
        <f>E793+E794+E795+E796</f>
        <v>100</v>
      </c>
      <c r="F792" s="98">
        <f>F793+F794+F795+F796</f>
        <v>8800</v>
      </c>
      <c r="G792" s="19">
        <f>G793+G794+G795+G796</f>
        <v>100</v>
      </c>
      <c r="H792" s="3">
        <f t="shared" si="217"/>
        <v>-72.743604038902305</v>
      </c>
    </row>
    <row r="793" spans="1:8" ht="31.5" hidden="1" outlineLevel="1" x14ac:dyDescent="0.2">
      <c r="A793" s="128"/>
      <c r="B793" s="146"/>
      <c r="C793" s="99" t="s">
        <v>247</v>
      </c>
      <c r="D793" s="98">
        <v>0</v>
      </c>
      <c r="E793" s="19">
        <f>D793/D792*100</f>
        <v>0</v>
      </c>
      <c r="F793" s="98">
        <v>0</v>
      </c>
      <c r="G793" s="19">
        <f>F793/F792*100</f>
        <v>0</v>
      </c>
      <c r="H793" s="3" t="s">
        <v>47</v>
      </c>
    </row>
    <row r="794" spans="1:8" hidden="1" outlineLevel="1" x14ac:dyDescent="0.2">
      <c r="A794" s="128"/>
      <c r="B794" s="146"/>
      <c r="C794" s="99" t="s">
        <v>248</v>
      </c>
      <c r="D794" s="98">
        <v>0</v>
      </c>
      <c r="E794" s="19">
        <f>D794/D792*100</f>
        <v>0</v>
      </c>
      <c r="F794" s="98">
        <v>0</v>
      </c>
      <c r="G794" s="19">
        <f>F794/F792*100</f>
        <v>0</v>
      </c>
      <c r="H794" s="3" t="s">
        <v>47</v>
      </c>
    </row>
    <row r="795" spans="1:8" hidden="1" outlineLevel="1" x14ac:dyDescent="0.2">
      <c r="A795" s="128"/>
      <c r="B795" s="146"/>
      <c r="C795" s="99" t="s">
        <v>249</v>
      </c>
      <c r="D795" s="98">
        <v>32286</v>
      </c>
      <c r="E795" s="19">
        <f>D795/D792*100</f>
        <v>100</v>
      </c>
      <c r="F795" s="98">
        <v>8800</v>
      </c>
      <c r="G795" s="19">
        <f>F795/F792*100</f>
        <v>100</v>
      </c>
      <c r="H795" s="3">
        <f t="shared" si="217"/>
        <v>-72.743604038902305</v>
      </c>
    </row>
    <row r="796" spans="1:8" ht="21.75" hidden="1" customHeight="1" outlineLevel="1" x14ac:dyDescent="0.2">
      <c r="A796" s="128"/>
      <c r="B796" s="146"/>
      <c r="C796" s="99" t="s">
        <v>250</v>
      </c>
      <c r="D796" s="98">
        <v>0</v>
      </c>
      <c r="E796" s="19">
        <f>D796/D792*100</f>
        <v>0</v>
      </c>
      <c r="F796" s="98">
        <v>0</v>
      </c>
      <c r="G796" s="19">
        <f>F796/F792*100</f>
        <v>0</v>
      </c>
      <c r="H796" s="3" t="s">
        <v>47</v>
      </c>
    </row>
    <row r="797" spans="1:8" ht="34.5" hidden="1" customHeight="1" outlineLevel="1" x14ac:dyDescent="0.2">
      <c r="A797" s="128" t="s">
        <v>118</v>
      </c>
      <c r="B797" s="146" t="s">
        <v>564</v>
      </c>
      <c r="C797" s="99" t="s">
        <v>246</v>
      </c>
      <c r="D797" s="98">
        <f>D798+D799+D800+D801</f>
        <v>260</v>
      </c>
      <c r="E797" s="19">
        <f>E798+E799+E800+E801</f>
        <v>100</v>
      </c>
      <c r="F797" s="98">
        <f>F798+F799+F800+F801</f>
        <v>50.86</v>
      </c>
      <c r="G797" s="19">
        <f>G798+G799+G800+G801</f>
        <v>100</v>
      </c>
      <c r="H797" s="3">
        <f t="shared" si="217"/>
        <v>-80.438461538461539</v>
      </c>
    </row>
    <row r="798" spans="1:8" ht="34.5" hidden="1" customHeight="1" outlineLevel="1" x14ac:dyDescent="0.2">
      <c r="A798" s="128"/>
      <c r="B798" s="146"/>
      <c r="C798" s="99" t="s">
        <v>247</v>
      </c>
      <c r="D798" s="98">
        <v>0</v>
      </c>
      <c r="E798" s="19">
        <f>D798/D797*100</f>
        <v>0</v>
      </c>
      <c r="F798" s="98">
        <v>0</v>
      </c>
      <c r="G798" s="19">
        <f>F798/F797*100</f>
        <v>0</v>
      </c>
      <c r="H798" s="3" t="s">
        <v>47</v>
      </c>
    </row>
    <row r="799" spans="1:8" ht="34.5" hidden="1" customHeight="1" outlineLevel="1" x14ac:dyDescent="0.2">
      <c r="A799" s="128"/>
      <c r="B799" s="146"/>
      <c r="C799" s="99" t="s">
        <v>248</v>
      </c>
      <c r="D799" s="98">
        <v>0</v>
      </c>
      <c r="E799" s="19">
        <f>D799/D797*100</f>
        <v>0</v>
      </c>
      <c r="F799" s="98">
        <v>0</v>
      </c>
      <c r="G799" s="19">
        <f>F799/F797*100</f>
        <v>0</v>
      </c>
      <c r="H799" s="3" t="s">
        <v>47</v>
      </c>
    </row>
    <row r="800" spans="1:8" ht="34.5" hidden="1" customHeight="1" outlineLevel="1" x14ac:dyDescent="0.2">
      <c r="A800" s="128"/>
      <c r="B800" s="146"/>
      <c r="C800" s="99" t="s">
        <v>249</v>
      </c>
      <c r="D800" s="98">
        <v>260</v>
      </c>
      <c r="E800" s="19">
        <f>D800/D797*100</f>
        <v>100</v>
      </c>
      <c r="F800" s="98">
        <v>50.86</v>
      </c>
      <c r="G800" s="19">
        <f>F800/F797*100</f>
        <v>100</v>
      </c>
      <c r="H800" s="3">
        <f t="shared" si="217"/>
        <v>-80.438461538461539</v>
      </c>
    </row>
    <row r="801" spans="1:8" ht="34.5" hidden="1" customHeight="1" outlineLevel="1" x14ac:dyDescent="0.2">
      <c r="A801" s="128"/>
      <c r="B801" s="146"/>
      <c r="C801" s="99" t="s">
        <v>250</v>
      </c>
      <c r="D801" s="98">
        <v>0</v>
      </c>
      <c r="E801" s="19">
        <f>D801/D797*100</f>
        <v>0</v>
      </c>
      <c r="F801" s="98">
        <v>0</v>
      </c>
      <c r="G801" s="19">
        <f>F801/F797*100</f>
        <v>0</v>
      </c>
      <c r="H801" s="3" t="s">
        <v>47</v>
      </c>
    </row>
    <row r="802" spans="1:8" ht="21.95" hidden="1" customHeight="1" outlineLevel="1" x14ac:dyDescent="0.2">
      <c r="A802" s="107" t="s">
        <v>119</v>
      </c>
      <c r="B802" s="146" t="s">
        <v>565</v>
      </c>
      <c r="C802" s="99" t="s">
        <v>246</v>
      </c>
      <c r="D802" s="98">
        <f>D803+D804+D805+D806</f>
        <v>979</v>
      </c>
      <c r="E802" s="19">
        <f>E803+E804+E805+E806</f>
        <v>100</v>
      </c>
      <c r="F802" s="98">
        <f>F803+F804+F805+F806</f>
        <v>157.15</v>
      </c>
      <c r="G802" s="19">
        <f>G803+G804+G805+G806</f>
        <v>100</v>
      </c>
      <c r="H802" s="3">
        <f t="shared" si="217"/>
        <v>-83.947906026557717</v>
      </c>
    </row>
    <row r="803" spans="1:8" ht="30.75" hidden="1" customHeight="1" outlineLevel="1" x14ac:dyDescent="0.2">
      <c r="A803" s="107"/>
      <c r="B803" s="146"/>
      <c r="C803" s="99" t="s">
        <v>247</v>
      </c>
      <c r="D803" s="98">
        <v>0</v>
      </c>
      <c r="E803" s="19">
        <f>D803/D802*100</f>
        <v>0</v>
      </c>
      <c r="F803" s="98">
        <v>0</v>
      </c>
      <c r="G803" s="19">
        <f>F803/F802*100</f>
        <v>0</v>
      </c>
      <c r="H803" s="3" t="s">
        <v>47</v>
      </c>
    </row>
    <row r="804" spans="1:8" ht="21.95" hidden="1" customHeight="1" outlineLevel="1" x14ac:dyDescent="0.2">
      <c r="A804" s="107"/>
      <c r="B804" s="146"/>
      <c r="C804" s="99" t="s">
        <v>248</v>
      </c>
      <c r="D804" s="98">
        <v>0</v>
      </c>
      <c r="E804" s="19">
        <f>D804/D802*100</f>
        <v>0</v>
      </c>
      <c r="F804" s="98">
        <v>0</v>
      </c>
      <c r="G804" s="19">
        <f>F804/F802*100</f>
        <v>0</v>
      </c>
      <c r="H804" s="3" t="s">
        <v>47</v>
      </c>
    </row>
    <row r="805" spans="1:8" ht="21.95" hidden="1" customHeight="1" outlineLevel="1" x14ac:dyDescent="0.2">
      <c r="A805" s="107"/>
      <c r="B805" s="146"/>
      <c r="C805" s="99" t="s">
        <v>249</v>
      </c>
      <c r="D805" s="98">
        <v>979</v>
      </c>
      <c r="E805" s="19">
        <f>D805/D802*100</f>
        <v>100</v>
      </c>
      <c r="F805" s="98">
        <v>157.15</v>
      </c>
      <c r="G805" s="19">
        <f>F805/F802*100</f>
        <v>100</v>
      </c>
      <c r="H805" s="3">
        <f t="shared" si="217"/>
        <v>-83.947906026557717</v>
      </c>
    </row>
    <row r="806" spans="1:8" ht="21.95" hidden="1" customHeight="1" outlineLevel="1" x14ac:dyDescent="0.2">
      <c r="A806" s="107"/>
      <c r="B806" s="146"/>
      <c r="C806" s="99" t="s">
        <v>250</v>
      </c>
      <c r="D806" s="98">
        <v>0</v>
      </c>
      <c r="E806" s="19">
        <f>D806/D802*100</f>
        <v>0</v>
      </c>
      <c r="F806" s="98">
        <v>0</v>
      </c>
      <c r="G806" s="19">
        <f>F806/F802*100</f>
        <v>0</v>
      </c>
      <c r="H806" s="3" t="s">
        <v>47</v>
      </c>
    </row>
    <row r="807" spans="1:8" ht="21.95" hidden="1" customHeight="1" outlineLevel="1" x14ac:dyDescent="0.2">
      <c r="A807" s="107" t="s">
        <v>120</v>
      </c>
      <c r="B807" s="146" t="s">
        <v>566</v>
      </c>
      <c r="C807" s="99" t="s">
        <v>246</v>
      </c>
      <c r="D807" s="98">
        <f>D808+D809+D810+D811</f>
        <v>439</v>
      </c>
      <c r="E807" s="19">
        <f>E808+E809+E810+E811</f>
        <v>100</v>
      </c>
      <c r="F807" s="98">
        <f>F808+F809+F810+F811</f>
        <v>65.36</v>
      </c>
      <c r="G807" s="19">
        <f>G808+G809+G810+G811</f>
        <v>100</v>
      </c>
      <c r="H807" s="3">
        <f t="shared" si="217"/>
        <v>-85.111617312072894</v>
      </c>
    </row>
    <row r="808" spans="1:8" ht="34.5" hidden="1" customHeight="1" outlineLevel="1" x14ac:dyDescent="0.2">
      <c r="A808" s="107"/>
      <c r="B808" s="146"/>
      <c r="C808" s="99" t="s">
        <v>247</v>
      </c>
      <c r="D808" s="98">
        <v>0</v>
      </c>
      <c r="E808" s="19">
        <f>D808/D807*100</f>
        <v>0</v>
      </c>
      <c r="F808" s="98">
        <v>0</v>
      </c>
      <c r="G808" s="19">
        <f>F808/F807*100</f>
        <v>0</v>
      </c>
      <c r="H808" s="3" t="s">
        <v>47</v>
      </c>
    </row>
    <row r="809" spans="1:8" ht="21.95" hidden="1" customHeight="1" outlineLevel="1" x14ac:dyDescent="0.2">
      <c r="A809" s="107"/>
      <c r="B809" s="146"/>
      <c r="C809" s="99" t="s">
        <v>248</v>
      </c>
      <c r="D809" s="98">
        <v>0</v>
      </c>
      <c r="E809" s="19">
        <f>D809/D807*100</f>
        <v>0</v>
      </c>
      <c r="F809" s="98">
        <v>0</v>
      </c>
      <c r="G809" s="19">
        <f>F809/F807*100</f>
        <v>0</v>
      </c>
      <c r="H809" s="3" t="s">
        <v>47</v>
      </c>
    </row>
    <row r="810" spans="1:8" ht="21.95" hidden="1" customHeight="1" outlineLevel="1" x14ac:dyDescent="0.2">
      <c r="A810" s="107"/>
      <c r="B810" s="146"/>
      <c r="C810" s="99" t="s">
        <v>249</v>
      </c>
      <c r="D810" s="98">
        <v>439</v>
      </c>
      <c r="E810" s="19">
        <f>D810/D807*100</f>
        <v>100</v>
      </c>
      <c r="F810" s="98">
        <v>65.36</v>
      </c>
      <c r="G810" s="19">
        <f>F810/F807*100</f>
        <v>100</v>
      </c>
      <c r="H810" s="3">
        <f t="shared" si="217"/>
        <v>-85.111617312072894</v>
      </c>
    </row>
    <row r="811" spans="1:8" ht="21.95" hidden="1" customHeight="1" outlineLevel="1" x14ac:dyDescent="0.2">
      <c r="A811" s="107"/>
      <c r="B811" s="146"/>
      <c r="C811" s="99" t="s">
        <v>250</v>
      </c>
      <c r="D811" s="98">
        <v>0</v>
      </c>
      <c r="E811" s="19">
        <f>D811/D807*100</f>
        <v>0</v>
      </c>
      <c r="F811" s="98">
        <v>0</v>
      </c>
      <c r="G811" s="19">
        <f>F811/F807*100</f>
        <v>0</v>
      </c>
      <c r="H811" s="3" t="s">
        <v>47</v>
      </c>
    </row>
    <row r="812" spans="1:8" ht="21.95" hidden="1" customHeight="1" outlineLevel="1" x14ac:dyDescent="0.2">
      <c r="A812" s="128" t="s">
        <v>121</v>
      </c>
      <c r="B812" s="146" t="s">
        <v>567</v>
      </c>
      <c r="C812" s="99" t="s">
        <v>246</v>
      </c>
      <c r="D812" s="98">
        <f>D813+D814+D815+D816</f>
        <v>29146</v>
      </c>
      <c r="E812" s="19">
        <f>E813+E814+E815+E816</f>
        <v>100</v>
      </c>
      <c r="F812" s="98">
        <f>F813+F814+F815+F816</f>
        <v>3288.12</v>
      </c>
      <c r="G812" s="19">
        <f>G813+G814+G815+G816</f>
        <v>100</v>
      </c>
      <c r="H812" s="3">
        <f t="shared" si="217"/>
        <v>-88.718451931654428</v>
      </c>
    </row>
    <row r="813" spans="1:8" ht="35.25" hidden="1" customHeight="1" outlineLevel="1" x14ac:dyDescent="0.2">
      <c r="A813" s="128"/>
      <c r="B813" s="146"/>
      <c r="C813" s="99" t="s">
        <v>247</v>
      </c>
      <c r="D813" s="98">
        <v>0</v>
      </c>
      <c r="E813" s="19">
        <f>D813/D812*100</f>
        <v>0</v>
      </c>
      <c r="F813" s="98">
        <v>0</v>
      </c>
      <c r="G813" s="19">
        <f>F813/F812*100</f>
        <v>0</v>
      </c>
      <c r="H813" s="3" t="s">
        <v>47</v>
      </c>
    </row>
    <row r="814" spans="1:8" hidden="1" outlineLevel="1" x14ac:dyDescent="0.2">
      <c r="A814" s="128"/>
      <c r="B814" s="146"/>
      <c r="C814" s="99" t="s">
        <v>248</v>
      </c>
      <c r="D814" s="98">
        <v>0</v>
      </c>
      <c r="E814" s="19">
        <f>D814/D812*100</f>
        <v>0</v>
      </c>
      <c r="F814" s="98">
        <v>0</v>
      </c>
      <c r="G814" s="19">
        <f>F814/F812*100</f>
        <v>0</v>
      </c>
      <c r="H814" s="3" t="s">
        <v>47</v>
      </c>
    </row>
    <row r="815" spans="1:8" ht="21.95" hidden="1" customHeight="1" outlineLevel="1" x14ac:dyDescent="0.2">
      <c r="A815" s="128"/>
      <c r="B815" s="146"/>
      <c r="C815" s="99" t="s">
        <v>249</v>
      </c>
      <c r="D815" s="98">
        <v>29146</v>
      </c>
      <c r="E815" s="19">
        <f>D815/D812*100</f>
        <v>100</v>
      </c>
      <c r="F815" s="98">
        <v>3288.12</v>
      </c>
      <c r="G815" s="19">
        <f>F815/F812*100</f>
        <v>100</v>
      </c>
      <c r="H815" s="3">
        <f t="shared" si="217"/>
        <v>-88.718451931654428</v>
      </c>
    </row>
    <row r="816" spans="1:8" hidden="1" outlineLevel="1" x14ac:dyDescent="0.2">
      <c r="A816" s="128"/>
      <c r="B816" s="146"/>
      <c r="C816" s="99" t="s">
        <v>250</v>
      </c>
      <c r="D816" s="98">
        <v>0</v>
      </c>
      <c r="E816" s="19">
        <f>D816/D812*100</f>
        <v>0</v>
      </c>
      <c r="F816" s="98">
        <v>0</v>
      </c>
      <c r="G816" s="19">
        <f>F816/F812*100</f>
        <v>0</v>
      </c>
      <c r="H816" s="3" t="s">
        <v>47</v>
      </c>
    </row>
    <row r="817" spans="1:8" ht="25.5" hidden="1" customHeight="1" outlineLevel="1" x14ac:dyDescent="0.2">
      <c r="A817" s="147" t="s">
        <v>122</v>
      </c>
      <c r="B817" s="149" t="s">
        <v>568</v>
      </c>
      <c r="C817" s="99" t="s">
        <v>246</v>
      </c>
      <c r="D817" s="98">
        <f>D818+D819+D820+D821</f>
        <v>4353</v>
      </c>
      <c r="E817" s="19">
        <f>E818+E819+E820+E821</f>
        <v>100</v>
      </c>
      <c r="F817" s="98">
        <f>F818+F819+F820+F821</f>
        <v>1006.12</v>
      </c>
      <c r="G817" s="19">
        <f>G818+G819+G820+G821</f>
        <v>100</v>
      </c>
      <c r="H817" s="3">
        <f t="shared" ref="H817:H850" si="218">F817/D817*100-100</f>
        <v>-76.886744773719272</v>
      </c>
    </row>
    <row r="818" spans="1:8" ht="36" hidden="1" customHeight="1" outlineLevel="1" x14ac:dyDescent="0.2">
      <c r="A818" s="147"/>
      <c r="B818" s="150"/>
      <c r="C818" s="99" t="s">
        <v>247</v>
      </c>
      <c r="D818" s="98">
        <v>0</v>
      </c>
      <c r="E818" s="19">
        <f>D818/D817*100</f>
        <v>0</v>
      </c>
      <c r="F818" s="98">
        <v>0</v>
      </c>
      <c r="G818" s="19">
        <f>F818/F817*100</f>
        <v>0</v>
      </c>
      <c r="H818" s="3" t="s">
        <v>47</v>
      </c>
    </row>
    <row r="819" spans="1:8" ht="36" hidden="1" customHeight="1" outlineLevel="1" x14ac:dyDescent="0.2">
      <c r="A819" s="147"/>
      <c r="B819" s="150"/>
      <c r="C819" s="99" t="s">
        <v>248</v>
      </c>
      <c r="D819" s="98">
        <v>0</v>
      </c>
      <c r="E819" s="19">
        <f>D819/D817*100</f>
        <v>0</v>
      </c>
      <c r="F819" s="98">
        <v>0</v>
      </c>
      <c r="G819" s="19">
        <f>F819/F817*100</f>
        <v>0</v>
      </c>
      <c r="H819" s="3" t="s">
        <v>47</v>
      </c>
    </row>
    <row r="820" spans="1:8" ht="25.5" hidden="1" customHeight="1" outlineLevel="1" x14ac:dyDescent="0.2">
      <c r="A820" s="147"/>
      <c r="B820" s="150"/>
      <c r="C820" s="99" t="s">
        <v>249</v>
      </c>
      <c r="D820" s="98">
        <v>4353</v>
      </c>
      <c r="E820" s="19">
        <f>D820/D817*100</f>
        <v>100</v>
      </c>
      <c r="F820" s="98">
        <v>1006.12</v>
      </c>
      <c r="G820" s="19">
        <f>F820/F817*100</f>
        <v>100</v>
      </c>
      <c r="H820" s="3">
        <f>F820/D820*100-100</f>
        <v>-76.886744773719272</v>
      </c>
    </row>
    <row r="821" spans="1:8" ht="25.5" hidden="1" customHeight="1" outlineLevel="1" x14ac:dyDescent="0.2">
      <c r="A821" s="148"/>
      <c r="B821" s="151"/>
      <c r="C821" s="99" t="s">
        <v>250</v>
      </c>
      <c r="D821" s="98">
        <v>0</v>
      </c>
      <c r="E821" s="19">
        <f>D821/D817*100</f>
        <v>0</v>
      </c>
      <c r="F821" s="98">
        <v>0</v>
      </c>
      <c r="G821" s="19">
        <f>F821/F817*100</f>
        <v>0</v>
      </c>
      <c r="H821" s="3" t="s">
        <v>47</v>
      </c>
    </row>
    <row r="822" spans="1:8" ht="30.75" hidden="1" customHeight="1" outlineLevel="1" x14ac:dyDescent="0.2">
      <c r="A822" s="147" t="s">
        <v>123</v>
      </c>
      <c r="B822" s="149" t="s">
        <v>568</v>
      </c>
      <c r="C822" s="99" t="s">
        <v>246</v>
      </c>
      <c r="D822" s="98">
        <f>D823+D824+D825+D826</f>
        <v>605</v>
      </c>
      <c r="E822" s="19">
        <f>E823+E824+E825+E826</f>
        <v>100</v>
      </c>
      <c r="F822" s="98">
        <f>F823+F824+F825+F826</f>
        <v>28.4</v>
      </c>
      <c r="G822" s="19">
        <f>G823+G824+G825+G826</f>
        <v>100</v>
      </c>
      <c r="H822" s="3">
        <f t="shared" si="218"/>
        <v>-95.305785123966942</v>
      </c>
    </row>
    <row r="823" spans="1:8" ht="30.75" hidden="1" customHeight="1" outlineLevel="1" x14ac:dyDescent="0.2">
      <c r="A823" s="147"/>
      <c r="B823" s="150"/>
      <c r="C823" s="99" t="s">
        <v>247</v>
      </c>
      <c r="D823" s="98">
        <v>605</v>
      </c>
      <c r="E823" s="19">
        <f>D823/D822*100</f>
        <v>100</v>
      </c>
      <c r="F823" s="98">
        <v>28.4</v>
      </c>
      <c r="G823" s="19">
        <f>F823/F822*100</f>
        <v>100</v>
      </c>
      <c r="H823" s="3">
        <f t="shared" si="218"/>
        <v>-95.305785123966942</v>
      </c>
    </row>
    <row r="824" spans="1:8" ht="30.75" hidden="1" customHeight="1" outlineLevel="1" x14ac:dyDescent="0.2">
      <c r="A824" s="147"/>
      <c r="B824" s="150"/>
      <c r="C824" s="99" t="s">
        <v>248</v>
      </c>
      <c r="D824" s="98">
        <v>0</v>
      </c>
      <c r="E824" s="19">
        <f>D824/D822*100</f>
        <v>0</v>
      </c>
      <c r="F824" s="98">
        <v>0</v>
      </c>
      <c r="G824" s="19">
        <f>F824/F822*100</f>
        <v>0</v>
      </c>
      <c r="H824" s="3" t="s">
        <v>47</v>
      </c>
    </row>
    <row r="825" spans="1:8" ht="30.75" hidden="1" customHeight="1" outlineLevel="1" x14ac:dyDescent="0.2">
      <c r="A825" s="147"/>
      <c r="B825" s="150"/>
      <c r="C825" s="99" t="s">
        <v>249</v>
      </c>
      <c r="D825" s="98">
        <v>0</v>
      </c>
      <c r="E825" s="19">
        <f>D825/D822*100</f>
        <v>0</v>
      </c>
      <c r="F825" s="98">
        <v>0</v>
      </c>
      <c r="G825" s="19">
        <f>F825/F822*100</f>
        <v>0</v>
      </c>
      <c r="H825" s="3" t="s">
        <v>47</v>
      </c>
    </row>
    <row r="826" spans="1:8" ht="30.75" hidden="1" customHeight="1" outlineLevel="1" x14ac:dyDescent="0.2">
      <c r="A826" s="148"/>
      <c r="B826" s="151"/>
      <c r="C826" s="99" t="s">
        <v>250</v>
      </c>
      <c r="D826" s="98">
        <v>0</v>
      </c>
      <c r="E826" s="19">
        <f>D826/D822*100</f>
        <v>0</v>
      </c>
      <c r="F826" s="98">
        <v>0</v>
      </c>
      <c r="G826" s="19">
        <f>F826/F822*100</f>
        <v>0</v>
      </c>
      <c r="H826" s="3" t="s">
        <v>47</v>
      </c>
    </row>
    <row r="827" spans="1:8" ht="21.95" hidden="1" customHeight="1" outlineLevel="1" x14ac:dyDescent="0.2">
      <c r="A827" s="129" t="s">
        <v>124</v>
      </c>
      <c r="B827" s="152" t="s">
        <v>569</v>
      </c>
      <c r="C827" s="99" t="s">
        <v>246</v>
      </c>
      <c r="D827" s="98">
        <f>D828+D829+D830+D831</f>
        <v>18249</v>
      </c>
      <c r="E827" s="19">
        <f>E828+E829+E830+E831</f>
        <v>100</v>
      </c>
      <c r="F827" s="98">
        <f>F828+F829+F830+F831</f>
        <v>4694.96</v>
      </c>
      <c r="G827" s="19">
        <f>G828+G829+G830+G831</f>
        <v>100</v>
      </c>
      <c r="H827" s="3">
        <f t="shared" si="218"/>
        <v>-74.272782070250429</v>
      </c>
    </row>
    <row r="828" spans="1:8" ht="32.25" hidden="1" customHeight="1" outlineLevel="1" x14ac:dyDescent="0.2">
      <c r="A828" s="130"/>
      <c r="B828" s="153"/>
      <c r="C828" s="99" t="s">
        <v>247</v>
      </c>
      <c r="D828" s="98">
        <v>18249</v>
      </c>
      <c r="E828" s="19">
        <f>D828/D827*100</f>
        <v>100</v>
      </c>
      <c r="F828" s="98">
        <v>4694.96</v>
      </c>
      <c r="G828" s="19">
        <f>F828/F827*100</f>
        <v>100</v>
      </c>
      <c r="H828" s="3">
        <f t="shared" si="218"/>
        <v>-74.272782070250429</v>
      </c>
    </row>
    <row r="829" spans="1:8" ht="21.95" hidden="1" customHeight="1" outlineLevel="1" x14ac:dyDescent="0.2">
      <c r="A829" s="130"/>
      <c r="B829" s="153"/>
      <c r="C829" s="99" t="s">
        <v>248</v>
      </c>
      <c r="D829" s="98">
        <v>0</v>
      </c>
      <c r="E829" s="19">
        <f>D829/D827*100</f>
        <v>0</v>
      </c>
      <c r="F829" s="98">
        <v>0</v>
      </c>
      <c r="G829" s="19">
        <f>F829/F827*100</f>
        <v>0</v>
      </c>
      <c r="H829" s="3" t="s">
        <v>47</v>
      </c>
    </row>
    <row r="830" spans="1:8" ht="21.95" hidden="1" customHeight="1" outlineLevel="1" x14ac:dyDescent="0.2">
      <c r="A830" s="130"/>
      <c r="B830" s="153"/>
      <c r="C830" s="99" t="s">
        <v>249</v>
      </c>
      <c r="D830" s="98">
        <v>0</v>
      </c>
      <c r="E830" s="19">
        <f>D830/D827*100</f>
        <v>0</v>
      </c>
      <c r="F830" s="98">
        <v>0</v>
      </c>
      <c r="G830" s="19">
        <f>F830/F827*100</f>
        <v>0</v>
      </c>
      <c r="H830" s="3" t="s">
        <v>47</v>
      </c>
    </row>
    <row r="831" spans="1:8" ht="21.95" hidden="1" customHeight="1" outlineLevel="1" x14ac:dyDescent="0.2">
      <c r="A831" s="131"/>
      <c r="B831" s="154"/>
      <c r="C831" s="99" t="s">
        <v>250</v>
      </c>
      <c r="D831" s="98">
        <v>0</v>
      </c>
      <c r="E831" s="19">
        <f>D831/D827*100</f>
        <v>0</v>
      </c>
      <c r="F831" s="98">
        <v>0</v>
      </c>
      <c r="G831" s="19">
        <f>F831/F827*100</f>
        <v>0</v>
      </c>
      <c r="H831" s="3" t="s">
        <v>47</v>
      </c>
    </row>
    <row r="832" spans="1:8" ht="21.95" hidden="1" customHeight="1" outlineLevel="1" x14ac:dyDescent="0.2">
      <c r="A832" s="147" t="s">
        <v>125</v>
      </c>
      <c r="B832" s="149" t="s">
        <v>570</v>
      </c>
      <c r="C832" s="99" t="s">
        <v>246</v>
      </c>
      <c r="D832" s="98">
        <f>D833+D834+D835+D836</f>
        <v>6216</v>
      </c>
      <c r="E832" s="19">
        <f>E833+E834+E835+E836</f>
        <v>100</v>
      </c>
      <c r="F832" s="98">
        <f>F833+F834+F835+F836</f>
        <v>1230</v>
      </c>
      <c r="G832" s="19">
        <f>G833+G834+G835+G836</f>
        <v>100</v>
      </c>
      <c r="H832" s="3">
        <f t="shared" si="218"/>
        <v>-80.21235521235522</v>
      </c>
    </row>
    <row r="833" spans="1:8" ht="35.25" hidden="1" customHeight="1" outlineLevel="1" x14ac:dyDescent="0.2">
      <c r="A833" s="147"/>
      <c r="B833" s="150"/>
      <c r="C833" s="99" t="s">
        <v>247</v>
      </c>
      <c r="D833" s="98">
        <v>6216</v>
      </c>
      <c r="E833" s="19">
        <f>D833/D832*100</f>
        <v>100</v>
      </c>
      <c r="F833" s="98">
        <v>1230</v>
      </c>
      <c r="G833" s="19">
        <f>F833/F832*100</f>
        <v>100</v>
      </c>
      <c r="H833" s="3">
        <f t="shared" si="218"/>
        <v>-80.21235521235522</v>
      </c>
    </row>
    <row r="834" spans="1:8" ht="21.95" hidden="1" customHeight="1" outlineLevel="1" x14ac:dyDescent="0.2">
      <c r="A834" s="147"/>
      <c r="B834" s="150"/>
      <c r="C834" s="99" t="s">
        <v>248</v>
      </c>
      <c r="D834" s="98">
        <v>0</v>
      </c>
      <c r="E834" s="19">
        <f>D834/D832*100</f>
        <v>0</v>
      </c>
      <c r="F834" s="98">
        <v>0</v>
      </c>
      <c r="G834" s="19">
        <f>F834/F832*100</f>
        <v>0</v>
      </c>
      <c r="H834" s="3" t="s">
        <v>47</v>
      </c>
    </row>
    <row r="835" spans="1:8" ht="21.95" hidden="1" customHeight="1" outlineLevel="1" x14ac:dyDescent="0.2">
      <c r="A835" s="147"/>
      <c r="B835" s="150"/>
      <c r="C835" s="99" t="s">
        <v>249</v>
      </c>
      <c r="D835" s="98">
        <v>0</v>
      </c>
      <c r="E835" s="19">
        <f>D835/D832*100</f>
        <v>0</v>
      </c>
      <c r="F835" s="98">
        <v>0</v>
      </c>
      <c r="G835" s="19">
        <f>F835/F832*100</f>
        <v>0</v>
      </c>
      <c r="H835" s="3" t="s">
        <v>47</v>
      </c>
    </row>
    <row r="836" spans="1:8" ht="21.95" hidden="1" customHeight="1" outlineLevel="1" x14ac:dyDescent="0.2">
      <c r="A836" s="148"/>
      <c r="B836" s="151"/>
      <c r="C836" s="99" t="s">
        <v>250</v>
      </c>
      <c r="D836" s="98">
        <v>0</v>
      </c>
      <c r="E836" s="19">
        <f>D836/D832*100</f>
        <v>0</v>
      </c>
      <c r="F836" s="98">
        <v>0</v>
      </c>
      <c r="G836" s="19">
        <f>F836/F832*100</f>
        <v>0</v>
      </c>
      <c r="H836" s="3" t="s">
        <v>47</v>
      </c>
    </row>
    <row r="837" spans="1:8" ht="21.95" hidden="1" customHeight="1" outlineLevel="1" x14ac:dyDescent="0.2">
      <c r="A837" s="147" t="s">
        <v>126</v>
      </c>
      <c r="B837" s="149" t="s">
        <v>571</v>
      </c>
      <c r="C837" s="99" t="s">
        <v>246</v>
      </c>
      <c r="D837" s="98">
        <f>D838+D839+D840+D841</f>
        <v>2523</v>
      </c>
      <c r="E837" s="19">
        <f>E838+E839+E840+E841</f>
        <v>100</v>
      </c>
      <c r="F837" s="98">
        <f>F838+F839+F840+F841</f>
        <v>308.41000000000003</v>
      </c>
      <c r="G837" s="19">
        <f>G838+G839+G840+G841</f>
        <v>100</v>
      </c>
      <c r="H837" s="3">
        <f t="shared" si="218"/>
        <v>-87.776060245739203</v>
      </c>
    </row>
    <row r="838" spans="1:8" ht="33.75" hidden="1" customHeight="1" outlineLevel="1" x14ac:dyDescent="0.2">
      <c r="A838" s="147"/>
      <c r="B838" s="150"/>
      <c r="C838" s="99" t="s">
        <v>247</v>
      </c>
      <c r="D838" s="98">
        <v>2523</v>
      </c>
      <c r="E838" s="19">
        <f>D838/D837*100</f>
        <v>100</v>
      </c>
      <c r="F838" s="98">
        <v>308.41000000000003</v>
      </c>
      <c r="G838" s="19">
        <f>F838/F837*100</f>
        <v>100</v>
      </c>
      <c r="H838" s="3">
        <f t="shared" si="218"/>
        <v>-87.776060245739203</v>
      </c>
    </row>
    <row r="839" spans="1:8" ht="21.95" hidden="1" customHeight="1" outlineLevel="1" x14ac:dyDescent="0.2">
      <c r="A839" s="147"/>
      <c r="B839" s="150"/>
      <c r="C839" s="99" t="s">
        <v>248</v>
      </c>
      <c r="D839" s="98">
        <v>0</v>
      </c>
      <c r="E839" s="19">
        <f>D839/D837*100</f>
        <v>0</v>
      </c>
      <c r="F839" s="98">
        <v>0</v>
      </c>
      <c r="G839" s="19">
        <f>F839/F837*100</f>
        <v>0</v>
      </c>
      <c r="H839" s="3" t="s">
        <v>47</v>
      </c>
    </row>
    <row r="840" spans="1:8" ht="21.95" hidden="1" customHeight="1" outlineLevel="1" x14ac:dyDescent="0.2">
      <c r="A840" s="147"/>
      <c r="B840" s="150"/>
      <c r="C840" s="99" t="s">
        <v>249</v>
      </c>
      <c r="D840" s="98">
        <v>0</v>
      </c>
      <c r="E840" s="19">
        <f>D840/D837*100</f>
        <v>0</v>
      </c>
      <c r="F840" s="98">
        <v>0</v>
      </c>
      <c r="G840" s="19">
        <f>F840/F837*100</f>
        <v>0</v>
      </c>
      <c r="H840" s="3" t="s">
        <v>47</v>
      </c>
    </row>
    <row r="841" spans="1:8" ht="21.95" hidden="1" customHeight="1" outlineLevel="1" x14ac:dyDescent="0.2">
      <c r="A841" s="148"/>
      <c r="B841" s="151"/>
      <c r="C841" s="99" t="s">
        <v>250</v>
      </c>
      <c r="D841" s="98">
        <v>0</v>
      </c>
      <c r="E841" s="19">
        <f>D841/D837*100</f>
        <v>0</v>
      </c>
      <c r="F841" s="98">
        <v>0</v>
      </c>
      <c r="G841" s="19">
        <f>F841/F837*100</f>
        <v>0</v>
      </c>
      <c r="H841" s="3" t="s">
        <v>47</v>
      </c>
    </row>
    <row r="842" spans="1:8" ht="21.95" hidden="1" customHeight="1" outlineLevel="2" x14ac:dyDescent="0.2">
      <c r="A842" s="147" t="s">
        <v>127</v>
      </c>
      <c r="B842" s="149" t="s">
        <v>572</v>
      </c>
      <c r="C842" s="99" t="s">
        <v>246</v>
      </c>
      <c r="D842" s="98">
        <f>D843+D844+D845+D846</f>
        <v>0</v>
      </c>
      <c r="E842" s="19">
        <v>0</v>
      </c>
      <c r="F842" s="98">
        <f>F843+F844+F845+F846</f>
        <v>0</v>
      </c>
      <c r="G842" s="19">
        <v>0</v>
      </c>
      <c r="H842" s="3" t="s">
        <v>47</v>
      </c>
    </row>
    <row r="843" spans="1:8" ht="34.5" hidden="1" customHeight="1" outlineLevel="2" x14ac:dyDescent="0.2">
      <c r="A843" s="147"/>
      <c r="B843" s="150"/>
      <c r="C843" s="99" t="s">
        <v>247</v>
      </c>
      <c r="D843" s="98">
        <v>0</v>
      </c>
      <c r="E843" s="19">
        <v>0</v>
      </c>
      <c r="F843" s="98">
        <v>0</v>
      </c>
      <c r="G843" s="19">
        <v>0</v>
      </c>
      <c r="H843" s="3" t="s">
        <v>47</v>
      </c>
    </row>
    <row r="844" spans="1:8" ht="21.95" hidden="1" customHeight="1" outlineLevel="2" x14ac:dyDescent="0.2">
      <c r="A844" s="147"/>
      <c r="B844" s="150"/>
      <c r="C844" s="99" t="s">
        <v>248</v>
      </c>
      <c r="D844" s="98">
        <v>0</v>
      </c>
      <c r="E844" s="19">
        <v>0</v>
      </c>
      <c r="F844" s="98">
        <v>0</v>
      </c>
      <c r="G844" s="19">
        <v>0</v>
      </c>
      <c r="H844" s="3" t="s">
        <v>47</v>
      </c>
    </row>
    <row r="845" spans="1:8" ht="21.95" hidden="1" customHeight="1" outlineLevel="2" x14ac:dyDescent="0.2">
      <c r="A845" s="147"/>
      <c r="B845" s="150"/>
      <c r="C845" s="99" t="s">
        <v>249</v>
      </c>
      <c r="D845" s="98">
        <v>0</v>
      </c>
      <c r="E845" s="19">
        <v>0</v>
      </c>
      <c r="F845" s="98">
        <v>0</v>
      </c>
      <c r="G845" s="19">
        <v>0</v>
      </c>
      <c r="H845" s="3" t="s">
        <v>47</v>
      </c>
    </row>
    <row r="846" spans="1:8" ht="21.95" hidden="1" customHeight="1" outlineLevel="2" x14ac:dyDescent="0.2">
      <c r="A846" s="148"/>
      <c r="B846" s="151"/>
      <c r="C846" s="99" t="s">
        <v>250</v>
      </c>
      <c r="D846" s="98">
        <v>0</v>
      </c>
      <c r="E846" s="19">
        <v>0</v>
      </c>
      <c r="F846" s="98">
        <v>0</v>
      </c>
      <c r="G846" s="19">
        <v>0</v>
      </c>
      <c r="H846" s="3" t="s">
        <v>47</v>
      </c>
    </row>
    <row r="847" spans="1:8" ht="21.95" hidden="1" customHeight="1" outlineLevel="1" collapsed="1" x14ac:dyDescent="0.2">
      <c r="A847" s="147" t="s">
        <v>127</v>
      </c>
      <c r="B847" s="149" t="s">
        <v>573</v>
      </c>
      <c r="C847" s="99" t="s">
        <v>246</v>
      </c>
      <c r="D847" s="98">
        <f>D848+D849+D850+D851</f>
        <v>10117</v>
      </c>
      <c r="E847" s="19">
        <f>E848+E849+E850+E851</f>
        <v>100</v>
      </c>
      <c r="F847" s="98">
        <f>F848+F849+F850+F851</f>
        <v>1136.69</v>
      </c>
      <c r="G847" s="19">
        <f>G848+G849+G850+G851</f>
        <v>100</v>
      </c>
      <c r="H847" s="3">
        <f t="shared" si="218"/>
        <v>-88.764554709894242</v>
      </c>
    </row>
    <row r="848" spans="1:8" ht="32.25" hidden="1" customHeight="1" outlineLevel="1" x14ac:dyDescent="0.2">
      <c r="A848" s="147"/>
      <c r="B848" s="150"/>
      <c r="C848" s="99" t="s">
        <v>247</v>
      </c>
      <c r="D848" s="98">
        <v>0</v>
      </c>
      <c r="E848" s="19">
        <f>D848/D847*100</f>
        <v>0</v>
      </c>
      <c r="F848" s="98">
        <v>0</v>
      </c>
      <c r="G848" s="19">
        <f>F848/F847*100</f>
        <v>0</v>
      </c>
      <c r="H848" s="3" t="s">
        <v>47</v>
      </c>
    </row>
    <row r="849" spans="1:8" ht="21.95" hidden="1" customHeight="1" outlineLevel="1" x14ac:dyDescent="0.2">
      <c r="A849" s="147"/>
      <c r="B849" s="150"/>
      <c r="C849" s="99" t="s">
        <v>248</v>
      </c>
      <c r="D849" s="98">
        <v>0</v>
      </c>
      <c r="E849" s="19">
        <f>D849/D847*100</f>
        <v>0</v>
      </c>
      <c r="F849" s="98">
        <v>0</v>
      </c>
      <c r="G849" s="19">
        <f>F849/F847*100</f>
        <v>0</v>
      </c>
      <c r="H849" s="3" t="s">
        <v>47</v>
      </c>
    </row>
    <row r="850" spans="1:8" ht="21.95" hidden="1" customHeight="1" outlineLevel="1" x14ac:dyDescent="0.2">
      <c r="A850" s="147"/>
      <c r="B850" s="150"/>
      <c r="C850" s="99" t="s">
        <v>249</v>
      </c>
      <c r="D850" s="98">
        <v>10117</v>
      </c>
      <c r="E850" s="19">
        <f>D850/D847*100</f>
        <v>100</v>
      </c>
      <c r="F850" s="98">
        <v>1136.69</v>
      </c>
      <c r="G850" s="19">
        <f>F850/F847*100</f>
        <v>100</v>
      </c>
      <c r="H850" s="3">
        <f t="shared" si="218"/>
        <v>-88.764554709894242</v>
      </c>
    </row>
    <row r="851" spans="1:8" ht="21.95" hidden="1" customHeight="1" outlineLevel="1" x14ac:dyDescent="0.2">
      <c r="A851" s="148"/>
      <c r="B851" s="151"/>
      <c r="C851" s="99" t="s">
        <v>250</v>
      </c>
      <c r="D851" s="98">
        <v>0</v>
      </c>
      <c r="E851" s="19">
        <f>D851/D847*100</f>
        <v>0</v>
      </c>
      <c r="F851" s="98">
        <v>0</v>
      </c>
      <c r="G851" s="19">
        <f>F851/F847*100</f>
        <v>0</v>
      </c>
      <c r="H851" s="3" t="s">
        <v>47</v>
      </c>
    </row>
    <row r="852" spans="1:8" ht="21.95" hidden="1" customHeight="1" outlineLevel="1" x14ac:dyDescent="0.2">
      <c r="A852" s="129" t="s">
        <v>128</v>
      </c>
      <c r="B852" s="152" t="s">
        <v>574</v>
      </c>
      <c r="C852" s="99" t="s">
        <v>246</v>
      </c>
      <c r="D852" s="98">
        <f>D853+D854+D855+D856</f>
        <v>3529</v>
      </c>
      <c r="E852" s="19">
        <f t="shared" ref="E852:G852" si="219">E853+E854+E855+E856</f>
        <v>100.00000000000001</v>
      </c>
      <c r="F852" s="98">
        <f t="shared" si="219"/>
        <v>881.56</v>
      </c>
      <c r="G852" s="19">
        <f t="shared" si="219"/>
        <v>100</v>
      </c>
      <c r="H852" s="3">
        <f t="shared" ref="H852:H855" si="220">F852/D852*100-100</f>
        <v>-75.019552281099465</v>
      </c>
    </row>
    <row r="853" spans="1:8" ht="30.75" hidden="1" customHeight="1" outlineLevel="1" x14ac:dyDescent="0.2">
      <c r="A853" s="130"/>
      <c r="B853" s="150"/>
      <c r="C853" s="99" t="s">
        <v>247</v>
      </c>
      <c r="D853" s="98">
        <v>0</v>
      </c>
      <c r="E853" s="19">
        <f>D853/D852*100</f>
        <v>0</v>
      </c>
      <c r="F853" s="98">
        <v>0</v>
      </c>
      <c r="G853" s="19">
        <f>F853/F852*100</f>
        <v>0</v>
      </c>
      <c r="H853" s="3" t="s">
        <v>47</v>
      </c>
    </row>
    <row r="854" spans="1:8" ht="21.95" hidden="1" customHeight="1" outlineLevel="1" x14ac:dyDescent="0.2">
      <c r="A854" s="130"/>
      <c r="B854" s="150"/>
      <c r="C854" s="99" t="s">
        <v>248</v>
      </c>
      <c r="D854" s="98">
        <v>1000</v>
      </c>
      <c r="E854" s="19">
        <f>D854/D852*100</f>
        <v>28.336639274582037</v>
      </c>
      <c r="F854" s="98">
        <v>662.41</v>
      </c>
      <c r="G854" s="19">
        <f>F854/F852*100</f>
        <v>75.140659739552618</v>
      </c>
      <c r="H854" s="3">
        <f t="shared" si="220"/>
        <v>-33.759</v>
      </c>
    </row>
    <row r="855" spans="1:8" ht="21.95" hidden="1" customHeight="1" outlineLevel="1" x14ac:dyDescent="0.2">
      <c r="A855" s="130"/>
      <c r="B855" s="150"/>
      <c r="C855" s="99" t="s">
        <v>249</v>
      </c>
      <c r="D855" s="98">
        <v>2529</v>
      </c>
      <c r="E855" s="19">
        <f>D855/D852*100</f>
        <v>71.663360725417974</v>
      </c>
      <c r="F855" s="98">
        <v>219.15</v>
      </c>
      <c r="G855" s="19">
        <f>F855/F852*100</f>
        <v>24.859340260447389</v>
      </c>
      <c r="H855" s="3">
        <f t="shared" si="220"/>
        <v>-91.334519572953738</v>
      </c>
    </row>
    <row r="856" spans="1:8" ht="21.95" hidden="1" customHeight="1" outlineLevel="1" x14ac:dyDescent="0.2">
      <c r="A856" s="155"/>
      <c r="B856" s="156"/>
      <c r="C856" s="99" t="s">
        <v>250</v>
      </c>
      <c r="D856" s="98">
        <v>0</v>
      </c>
      <c r="E856" s="19">
        <f>D856/D852*100</f>
        <v>0</v>
      </c>
      <c r="F856" s="98">
        <v>0</v>
      </c>
      <c r="G856" s="19">
        <f>F856/F852*100</f>
        <v>0</v>
      </c>
      <c r="H856" s="3" t="s">
        <v>47</v>
      </c>
    </row>
    <row r="857" spans="1:8" ht="21.95" hidden="1" customHeight="1" outlineLevel="2" x14ac:dyDescent="0.2">
      <c r="A857" s="129" t="s">
        <v>129</v>
      </c>
      <c r="B857" s="152" t="s">
        <v>575</v>
      </c>
      <c r="C857" s="99" t="s">
        <v>246</v>
      </c>
      <c r="D857" s="98">
        <f>D858+D859+D860+D861</f>
        <v>0</v>
      </c>
      <c r="E857" s="19">
        <v>0</v>
      </c>
      <c r="F857" s="98">
        <f t="shared" ref="F857" si="221">F858+F859+F860+F861</f>
        <v>0</v>
      </c>
      <c r="G857" s="19">
        <v>0</v>
      </c>
      <c r="H857" s="3" t="s">
        <v>47</v>
      </c>
    </row>
    <row r="858" spans="1:8" ht="30.75" hidden="1" customHeight="1" outlineLevel="2" x14ac:dyDescent="0.2">
      <c r="A858" s="130"/>
      <c r="B858" s="150"/>
      <c r="C858" s="99" t="s">
        <v>247</v>
      </c>
      <c r="D858" s="98">
        <v>0</v>
      </c>
      <c r="E858" s="19">
        <v>0</v>
      </c>
      <c r="F858" s="98">
        <v>0</v>
      </c>
      <c r="G858" s="19">
        <v>0</v>
      </c>
      <c r="H858" s="3" t="s">
        <v>47</v>
      </c>
    </row>
    <row r="859" spans="1:8" ht="21.95" hidden="1" customHeight="1" outlineLevel="2" x14ac:dyDescent="0.2">
      <c r="A859" s="130"/>
      <c r="B859" s="150"/>
      <c r="C859" s="99" t="s">
        <v>248</v>
      </c>
      <c r="D859" s="98">
        <v>0</v>
      </c>
      <c r="E859" s="19">
        <v>0</v>
      </c>
      <c r="F859" s="98">
        <v>0</v>
      </c>
      <c r="G859" s="19">
        <v>0</v>
      </c>
      <c r="H859" s="3" t="s">
        <v>47</v>
      </c>
    </row>
    <row r="860" spans="1:8" ht="21.95" hidden="1" customHeight="1" outlineLevel="2" x14ac:dyDescent="0.2">
      <c r="A860" s="130"/>
      <c r="B860" s="150"/>
      <c r="C860" s="99" t="s">
        <v>249</v>
      </c>
      <c r="D860" s="98">
        <v>0</v>
      </c>
      <c r="E860" s="19">
        <v>0</v>
      </c>
      <c r="F860" s="98">
        <v>0</v>
      </c>
      <c r="G860" s="19">
        <v>0</v>
      </c>
      <c r="H860" s="3" t="s">
        <v>47</v>
      </c>
    </row>
    <row r="861" spans="1:8" ht="21.95" hidden="1" customHeight="1" outlineLevel="2" x14ac:dyDescent="0.2">
      <c r="A861" s="155"/>
      <c r="B861" s="156"/>
      <c r="C861" s="99" t="s">
        <v>250</v>
      </c>
      <c r="D861" s="98">
        <v>0</v>
      </c>
      <c r="E861" s="19">
        <v>0</v>
      </c>
      <c r="F861" s="98">
        <v>0</v>
      </c>
      <c r="G861" s="19">
        <v>0</v>
      </c>
      <c r="H861" s="3" t="s">
        <v>47</v>
      </c>
    </row>
    <row r="862" spans="1:8" ht="21.95" hidden="1" customHeight="1" outlineLevel="1" collapsed="1" x14ac:dyDescent="0.2">
      <c r="A862" s="129" t="s">
        <v>129</v>
      </c>
      <c r="B862" s="152" t="s">
        <v>576</v>
      </c>
      <c r="C862" s="99" t="s">
        <v>246</v>
      </c>
      <c r="D862" s="98">
        <f>D863+D864+D865+D866</f>
        <v>0</v>
      </c>
      <c r="E862" s="19">
        <f t="shared" ref="E862:G862" si="222">E863+E864+E865+E866</f>
        <v>0</v>
      </c>
      <c r="F862" s="98">
        <f t="shared" si="222"/>
        <v>0</v>
      </c>
      <c r="G862" s="19">
        <f t="shared" si="222"/>
        <v>0</v>
      </c>
      <c r="H862" s="3" t="s">
        <v>47</v>
      </c>
    </row>
    <row r="863" spans="1:8" ht="35.25" hidden="1" customHeight="1" outlineLevel="1" x14ac:dyDescent="0.2">
      <c r="A863" s="130"/>
      <c r="B863" s="150"/>
      <c r="C863" s="99" t="s">
        <v>247</v>
      </c>
      <c r="D863" s="98">
        <v>0</v>
      </c>
      <c r="E863" s="19">
        <v>0</v>
      </c>
      <c r="F863" s="98">
        <v>0</v>
      </c>
      <c r="G863" s="19">
        <v>0</v>
      </c>
      <c r="H863" s="3" t="s">
        <v>47</v>
      </c>
    </row>
    <row r="864" spans="1:8" ht="21.95" hidden="1" customHeight="1" outlineLevel="1" x14ac:dyDescent="0.2">
      <c r="A864" s="130"/>
      <c r="B864" s="150"/>
      <c r="C864" s="99" t="s">
        <v>248</v>
      </c>
      <c r="D864" s="98">
        <v>0</v>
      </c>
      <c r="E864" s="19">
        <v>0</v>
      </c>
      <c r="F864" s="98">
        <v>0</v>
      </c>
      <c r="G864" s="19">
        <v>0</v>
      </c>
      <c r="H864" s="3" t="s">
        <v>47</v>
      </c>
    </row>
    <row r="865" spans="1:8" ht="21.95" hidden="1" customHeight="1" outlineLevel="1" x14ac:dyDescent="0.2">
      <c r="A865" s="130"/>
      <c r="B865" s="150"/>
      <c r="C865" s="99" t="s">
        <v>249</v>
      </c>
      <c r="D865" s="98">
        <v>0</v>
      </c>
      <c r="E865" s="19">
        <v>0</v>
      </c>
      <c r="F865" s="98">
        <v>0</v>
      </c>
      <c r="G865" s="19">
        <v>0</v>
      </c>
      <c r="H865" s="3" t="s">
        <v>47</v>
      </c>
    </row>
    <row r="866" spans="1:8" ht="21.95" hidden="1" customHeight="1" outlineLevel="1" x14ac:dyDescent="0.2">
      <c r="A866" s="155"/>
      <c r="B866" s="156"/>
      <c r="C866" s="99" t="s">
        <v>250</v>
      </c>
      <c r="D866" s="98">
        <v>0</v>
      </c>
      <c r="E866" s="19">
        <v>0</v>
      </c>
      <c r="F866" s="98">
        <v>0</v>
      </c>
      <c r="G866" s="19">
        <v>0</v>
      </c>
      <c r="H866" s="3" t="s">
        <v>47</v>
      </c>
    </row>
    <row r="867" spans="1:8" ht="21.95" hidden="1" customHeight="1" outlineLevel="1" x14ac:dyDescent="0.2">
      <c r="A867" s="129" t="s">
        <v>130</v>
      </c>
      <c r="B867" s="152" t="s">
        <v>577</v>
      </c>
      <c r="C867" s="99" t="s">
        <v>246</v>
      </c>
      <c r="D867" s="98">
        <f>D868+D869+D870+D871</f>
        <v>6000</v>
      </c>
      <c r="E867" s="19">
        <f t="shared" ref="E867:F867" si="223">E868+E869+E870+E871</f>
        <v>100</v>
      </c>
      <c r="F867" s="98">
        <f t="shared" si="223"/>
        <v>600</v>
      </c>
      <c r="G867" s="19">
        <f>G868+G869+G870++G871</f>
        <v>100</v>
      </c>
      <c r="H867" s="3">
        <f t="shared" ref="H867:H868" si="224">F867/D867*100-100</f>
        <v>-90</v>
      </c>
    </row>
    <row r="868" spans="1:8" ht="30.75" hidden="1" customHeight="1" outlineLevel="1" x14ac:dyDescent="0.2">
      <c r="A868" s="130"/>
      <c r="B868" s="150"/>
      <c r="C868" s="99" t="s">
        <v>247</v>
      </c>
      <c r="D868" s="98">
        <v>6000</v>
      </c>
      <c r="E868" s="19">
        <f>D868/D867*100</f>
        <v>100</v>
      </c>
      <c r="F868" s="98">
        <v>600</v>
      </c>
      <c r="G868" s="19">
        <f>F868/F867*100</f>
        <v>100</v>
      </c>
      <c r="H868" s="3">
        <f t="shared" si="224"/>
        <v>-90</v>
      </c>
    </row>
    <row r="869" spans="1:8" ht="21.95" hidden="1" customHeight="1" outlineLevel="1" x14ac:dyDescent="0.2">
      <c r="A869" s="130"/>
      <c r="B869" s="150"/>
      <c r="C869" s="99" t="s">
        <v>248</v>
      </c>
      <c r="D869" s="98">
        <v>0</v>
      </c>
      <c r="E869" s="19">
        <f>D869/D867*100</f>
        <v>0</v>
      </c>
      <c r="F869" s="98">
        <v>0</v>
      </c>
      <c r="G869" s="19">
        <v>0</v>
      </c>
      <c r="H869" s="3" t="s">
        <v>47</v>
      </c>
    </row>
    <row r="870" spans="1:8" ht="21.95" hidden="1" customHeight="1" outlineLevel="1" x14ac:dyDescent="0.2">
      <c r="A870" s="130"/>
      <c r="B870" s="150"/>
      <c r="C870" s="99" t="s">
        <v>249</v>
      </c>
      <c r="D870" s="98">
        <v>0</v>
      </c>
      <c r="E870" s="19">
        <f>D870/D867*100</f>
        <v>0</v>
      </c>
      <c r="F870" s="98">
        <v>0</v>
      </c>
      <c r="G870" s="19">
        <v>0</v>
      </c>
      <c r="H870" s="3" t="s">
        <v>47</v>
      </c>
    </row>
    <row r="871" spans="1:8" ht="21.95" hidden="1" customHeight="1" outlineLevel="1" x14ac:dyDescent="0.2">
      <c r="A871" s="155"/>
      <c r="B871" s="156"/>
      <c r="C871" s="99" t="s">
        <v>250</v>
      </c>
      <c r="D871" s="98">
        <v>0</v>
      </c>
      <c r="E871" s="19">
        <f>D871/D867*100</f>
        <v>0</v>
      </c>
      <c r="F871" s="98">
        <v>0</v>
      </c>
      <c r="G871" s="19">
        <v>0</v>
      </c>
      <c r="H871" s="3" t="s">
        <v>47</v>
      </c>
    </row>
    <row r="872" spans="1:8" ht="21.95" hidden="1" customHeight="1" outlineLevel="1" x14ac:dyDescent="0.2">
      <c r="A872" s="129" t="s">
        <v>131</v>
      </c>
      <c r="B872" s="152" t="s">
        <v>578</v>
      </c>
      <c r="C872" s="99" t="s">
        <v>246</v>
      </c>
      <c r="D872" s="98">
        <f>D873+D874+D875+D876</f>
        <v>3036.2</v>
      </c>
      <c r="E872" s="19">
        <f t="shared" ref="E872:F872" si="225">E873+E874+E875+E876</f>
        <v>100</v>
      </c>
      <c r="F872" s="98">
        <f t="shared" si="225"/>
        <v>226.4</v>
      </c>
      <c r="G872" s="19">
        <f>G873+G874+G875+G876</f>
        <v>100</v>
      </c>
      <c r="H872" s="3">
        <f t="shared" ref="H872:H875" si="226">F872/D872*100-100</f>
        <v>-92.543310717344042</v>
      </c>
    </row>
    <row r="873" spans="1:8" ht="30.75" hidden="1" customHeight="1" outlineLevel="1" x14ac:dyDescent="0.2">
      <c r="A873" s="130"/>
      <c r="B873" s="150"/>
      <c r="C873" s="99" t="s">
        <v>247</v>
      </c>
      <c r="D873" s="98">
        <v>0</v>
      </c>
      <c r="E873" s="19">
        <f>D873/D872*100</f>
        <v>0</v>
      </c>
      <c r="F873" s="98">
        <v>0</v>
      </c>
      <c r="G873" s="19">
        <f>F873/F872*100</f>
        <v>0</v>
      </c>
      <c r="H873" s="3" t="s">
        <v>47</v>
      </c>
    </row>
    <row r="874" spans="1:8" ht="21.95" hidden="1" customHeight="1" outlineLevel="1" x14ac:dyDescent="0.2">
      <c r="A874" s="130"/>
      <c r="B874" s="150"/>
      <c r="C874" s="99" t="s">
        <v>248</v>
      </c>
      <c r="D874" s="98">
        <v>0</v>
      </c>
      <c r="E874" s="19">
        <f>D874/D872*100</f>
        <v>0</v>
      </c>
      <c r="F874" s="98">
        <v>0</v>
      </c>
      <c r="G874" s="19">
        <v>0</v>
      </c>
      <c r="H874" s="3" t="s">
        <v>47</v>
      </c>
    </row>
    <row r="875" spans="1:8" ht="21.95" hidden="1" customHeight="1" outlineLevel="1" x14ac:dyDescent="0.2">
      <c r="A875" s="130"/>
      <c r="B875" s="150"/>
      <c r="C875" s="99" t="s">
        <v>249</v>
      </c>
      <c r="D875" s="98">
        <v>3036.2</v>
      </c>
      <c r="E875" s="19">
        <f>D875/D872*100</f>
        <v>100</v>
      </c>
      <c r="F875" s="98">
        <v>226.4</v>
      </c>
      <c r="G875" s="19">
        <f>F875/F872*100</f>
        <v>100</v>
      </c>
      <c r="H875" s="3">
        <f t="shared" si="226"/>
        <v>-92.543310717344042</v>
      </c>
    </row>
    <row r="876" spans="1:8" ht="21.95" hidden="1" customHeight="1" outlineLevel="1" x14ac:dyDescent="0.2">
      <c r="A876" s="155"/>
      <c r="B876" s="156"/>
      <c r="C876" s="99" t="s">
        <v>250</v>
      </c>
      <c r="D876" s="98">
        <v>0</v>
      </c>
      <c r="E876" s="19">
        <f>D876/D872*100</f>
        <v>0</v>
      </c>
      <c r="F876" s="98">
        <v>0</v>
      </c>
      <c r="G876" s="19">
        <v>0</v>
      </c>
      <c r="H876" s="3" t="s">
        <v>47</v>
      </c>
    </row>
    <row r="877" spans="1:8" ht="21.95" hidden="1" customHeight="1" outlineLevel="1" x14ac:dyDescent="0.2">
      <c r="A877" s="157" t="s">
        <v>132</v>
      </c>
      <c r="B877" s="159" t="s">
        <v>579</v>
      </c>
      <c r="C877" s="97" t="s">
        <v>246</v>
      </c>
      <c r="D877" s="92">
        <f>D878+D879+D880+D881</f>
        <v>168173.4</v>
      </c>
      <c r="E877" s="93">
        <f>E878+E879+E880+E881</f>
        <v>99.999999999999986</v>
      </c>
      <c r="F877" s="92">
        <f>F878+F879+F880+F881</f>
        <v>34308.89</v>
      </c>
      <c r="G877" s="93">
        <f>G878+G879+G880+G881</f>
        <v>100</v>
      </c>
      <c r="H877" s="94">
        <f t="shared" ref="H877:H892" si="227">F877/D877*100-100</f>
        <v>-79.599098311623607</v>
      </c>
    </row>
    <row r="878" spans="1:8" ht="33" hidden="1" customHeight="1" outlineLevel="1" x14ac:dyDescent="0.2">
      <c r="A878" s="157"/>
      <c r="B878" s="153"/>
      <c r="C878" s="97" t="s">
        <v>247</v>
      </c>
      <c r="D878" s="92">
        <f>D883</f>
        <v>0</v>
      </c>
      <c r="E878" s="93">
        <f>D878/D877*100</f>
        <v>0</v>
      </c>
      <c r="F878" s="92">
        <f>F883</f>
        <v>0</v>
      </c>
      <c r="G878" s="93">
        <f>F878/F877*100</f>
        <v>0</v>
      </c>
      <c r="H878" s="94" t="s">
        <v>47</v>
      </c>
    </row>
    <row r="879" spans="1:8" ht="21.95" hidden="1" customHeight="1" outlineLevel="1" x14ac:dyDescent="0.2">
      <c r="A879" s="157"/>
      <c r="B879" s="153"/>
      <c r="C879" s="97" t="s">
        <v>248</v>
      </c>
      <c r="D879" s="92">
        <f t="shared" ref="D879:F881" si="228">D884</f>
        <v>6583.1</v>
      </c>
      <c r="E879" s="93">
        <f>D879/D877*100</f>
        <v>3.9144716108492785</v>
      </c>
      <c r="F879" s="92">
        <f t="shared" si="228"/>
        <v>1244.3399999999999</v>
      </c>
      <c r="G879" s="93">
        <f>F879/F877*100</f>
        <v>3.6268733847116588</v>
      </c>
      <c r="H879" s="94">
        <f t="shared" si="227"/>
        <v>-81.097962965776006</v>
      </c>
    </row>
    <row r="880" spans="1:8" ht="21.95" hidden="1" customHeight="1" outlineLevel="1" x14ac:dyDescent="0.2">
      <c r="A880" s="157"/>
      <c r="B880" s="153"/>
      <c r="C880" s="97" t="s">
        <v>249</v>
      </c>
      <c r="D880" s="92">
        <f t="shared" si="228"/>
        <v>153880.29999999999</v>
      </c>
      <c r="E880" s="93">
        <f>D880/D877*100</f>
        <v>91.500974589322681</v>
      </c>
      <c r="F880" s="92">
        <f t="shared" si="228"/>
        <v>30303.01</v>
      </c>
      <c r="G880" s="93">
        <f>F880/F877*100</f>
        <v>88.324075771614872</v>
      </c>
      <c r="H880" s="94">
        <f t="shared" si="227"/>
        <v>-80.307414269402898</v>
      </c>
    </row>
    <row r="881" spans="1:8" ht="21.95" hidden="1" customHeight="1" outlineLevel="1" x14ac:dyDescent="0.2">
      <c r="A881" s="158"/>
      <c r="B881" s="154"/>
      <c r="C881" s="97" t="s">
        <v>250</v>
      </c>
      <c r="D881" s="92">
        <f t="shared" si="228"/>
        <v>7710</v>
      </c>
      <c r="E881" s="93">
        <f>D881/D877*100</f>
        <v>4.5845537998280346</v>
      </c>
      <c r="F881" s="92">
        <f t="shared" si="228"/>
        <v>2761.54</v>
      </c>
      <c r="G881" s="93">
        <f>F881/F877*100</f>
        <v>8.0490508436734629</v>
      </c>
      <c r="H881" s="94">
        <f t="shared" si="227"/>
        <v>-64.182360570687422</v>
      </c>
    </row>
    <row r="882" spans="1:8" ht="21.95" hidden="1" customHeight="1" outlineLevel="1" x14ac:dyDescent="0.2">
      <c r="A882" s="147" t="s">
        <v>133</v>
      </c>
      <c r="B882" s="149" t="s">
        <v>580</v>
      </c>
      <c r="C882" s="99" t="s">
        <v>246</v>
      </c>
      <c r="D882" s="98">
        <f>D883+D884+D885+D886</f>
        <v>168173.4</v>
      </c>
      <c r="E882" s="19">
        <f>E883+E884+E885+E886</f>
        <v>99.999999999999986</v>
      </c>
      <c r="F882" s="98">
        <f>F883+F884+F885+F886</f>
        <v>34308.89</v>
      </c>
      <c r="G882" s="19">
        <f>G883+G884+G885+G886</f>
        <v>100</v>
      </c>
      <c r="H882" s="3">
        <f t="shared" si="227"/>
        <v>-79.599098311623607</v>
      </c>
    </row>
    <row r="883" spans="1:8" ht="35.25" hidden="1" customHeight="1" outlineLevel="1" x14ac:dyDescent="0.2">
      <c r="A883" s="147"/>
      <c r="B883" s="150"/>
      <c r="C883" s="99" t="s">
        <v>247</v>
      </c>
      <c r="D883" s="98">
        <v>0</v>
      </c>
      <c r="E883" s="19">
        <f>D883/D882*100</f>
        <v>0</v>
      </c>
      <c r="F883" s="98">
        <v>0</v>
      </c>
      <c r="G883" s="19">
        <f>F883/F882*100</f>
        <v>0</v>
      </c>
      <c r="H883" s="3" t="s">
        <v>47</v>
      </c>
    </row>
    <row r="884" spans="1:8" ht="21.95" hidden="1" customHeight="1" outlineLevel="1" x14ac:dyDescent="0.2">
      <c r="A884" s="147"/>
      <c r="B884" s="150"/>
      <c r="C884" s="99" t="s">
        <v>248</v>
      </c>
      <c r="D884" s="98">
        <v>6583.1</v>
      </c>
      <c r="E884" s="19">
        <f>D884/D882*100</f>
        <v>3.9144716108492785</v>
      </c>
      <c r="F884" s="98">
        <v>1244.3399999999999</v>
      </c>
      <c r="G884" s="19">
        <f>F884/F882*100</f>
        <v>3.6268733847116588</v>
      </c>
      <c r="H884" s="3">
        <f t="shared" si="227"/>
        <v>-81.097962965776006</v>
      </c>
    </row>
    <row r="885" spans="1:8" ht="21.95" hidden="1" customHeight="1" outlineLevel="1" x14ac:dyDescent="0.2">
      <c r="A885" s="147"/>
      <c r="B885" s="150"/>
      <c r="C885" s="99" t="s">
        <v>249</v>
      </c>
      <c r="D885" s="98">
        <v>153880.29999999999</v>
      </c>
      <c r="E885" s="19">
        <f>D885/D882*100</f>
        <v>91.500974589322681</v>
      </c>
      <c r="F885" s="98">
        <v>30303.01</v>
      </c>
      <c r="G885" s="19">
        <f>F885/F882*100</f>
        <v>88.324075771614872</v>
      </c>
      <c r="H885" s="3">
        <f t="shared" si="227"/>
        <v>-80.307414269402898</v>
      </c>
    </row>
    <row r="886" spans="1:8" ht="21.95" hidden="1" customHeight="1" outlineLevel="1" x14ac:dyDescent="0.2">
      <c r="A886" s="148"/>
      <c r="B886" s="151"/>
      <c r="C886" s="99" t="s">
        <v>250</v>
      </c>
      <c r="D886" s="98">
        <v>7710</v>
      </c>
      <c r="E886" s="19">
        <f>D886/D882*100</f>
        <v>4.5845537998280346</v>
      </c>
      <c r="F886" s="98">
        <v>2761.54</v>
      </c>
      <c r="G886" s="19">
        <f>F886/F882*100</f>
        <v>8.0490508436734629</v>
      </c>
      <c r="H886" s="3">
        <f t="shared" si="227"/>
        <v>-64.182360570687422</v>
      </c>
    </row>
    <row r="887" spans="1:8" ht="21.95" hidden="1" customHeight="1" outlineLevel="1" x14ac:dyDescent="0.2">
      <c r="A887" s="157" t="s">
        <v>134</v>
      </c>
      <c r="B887" s="159" t="s">
        <v>581</v>
      </c>
      <c r="C887" s="97" t="s">
        <v>246</v>
      </c>
      <c r="D887" s="92">
        <f>D888+D889+D890+D891</f>
        <v>55795</v>
      </c>
      <c r="E887" s="93">
        <f>E888+E889+E890+E891</f>
        <v>100</v>
      </c>
      <c r="F887" s="92">
        <f>F888+F889+F890+F891</f>
        <v>12075.04</v>
      </c>
      <c r="G887" s="93">
        <f>G888+G889+G890+G891</f>
        <v>100</v>
      </c>
      <c r="H887" s="94">
        <f t="shared" si="227"/>
        <v>-78.35820414015592</v>
      </c>
    </row>
    <row r="888" spans="1:8" ht="35.25" hidden="1" customHeight="1" outlineLevel="1" x14ac:dyDescent="0.2">
      <c r="A888" s="157"/>
      <c r="B888" s="153"/>
      <c r="C888" s="97" t="s">
        <v>247</v>
      </c>
      <c r="D888" s="92">
        <f>D893+D898+D903</f>
        <v>534</v>
      </c>
      <c r="E888" s="93">
        <f>D888/D887*100</f>
        <v>0.9570750067210323</v>
      </c>
      <c r="F888" s="92">
        <f>F893+F898+F903</f>
        <v>76</v>
      </c>
      <c r="G888" s="93">
        <f>F888/F887*100</f>
        <v>0.62939750096065927</v>
      </c>
      <c r="H888" s="94">
        <f t="shared" si="227"/>
        <v>-85.767790262172284</v>
      </c>
    </row>
    <row r="889" spans="1:8" ht="21.95" hidden="1" customHeight="1" outlineLevel="1" x14ac:dyDescent="0.2">
      <c r="A889" s="157"/>
      <c r="B889" s="153"/>
      <c r="C889" s="97" t="s">
        <v>248</v>
      </c>
      <c r="D889" s="92">
        <f t="shared" ref="D889:F890" si="229">D894+D899+D904</f>
        <v>0</v>
      </c>
      <c r="E889" s="93">
        <f>D889/D887*100</f>
        <v>0</v>
      </c>
      <c r="F889" s="92">
        <f t="shared" si="229"/>
        <v>0</v>
      </c>
      <c r="G889" s="93">
        <f>F889/F887*100</f>
        <v>0</v>
      </c>
      <c r="H889" s="94" t="s">
        <v>47</v>
      </c>
    </row>
    <row r="890" spans="1:8" ht="21.95" hidden="1" customHeight="1" outlineLevel="1" x14ac:dyDescent="0.2">
      <c r="A890" s="157"/>
      <c r="B890" s="153"/>
      <c r="C890" s="97" t="s">
        <v>249</v>
      </c>
      <c r="D890" s="92">
        <f t="shared" si="229"/>
        <v>55261</v>
      </c>
      <c r="E890" s="93">
        <f>D890/D887*100</f>
        <v>99.042924993278973</v>
      </c>
      <c r="F890" s="92">
        <f>F895+F900+F905</f>
        <v>11999.04</v>
      </c>
      <c r="G890" s="93">
        <f>F890/F887*100</f>
        <v>99.370602499039336</v>
      </c>
      <c r="H890" s="94">
        <f t="shared" si="227"/>
        <v>-78.286603572139484</v>
      </c>
    </row>
    <row r="891" spans="1:8" ht="21.95" hidden="1" customHeight="1" outlineLevel="1" x14ac:dyDescent="0.2">
      <c r="A891" s="158"/>
      <c r="B891" s="154"/>
      <c r="C891" s="97" t="s">
        <v>250</v>
      </c>
      <c r="D891" s="92">
        <f>D896+D901+D906</f>
        <v>0</v>
      </c>
      <c r="E891" s="93">
        <f>D891/D887*100</f>
        <v>0</v>
      </c>
      <c r="F891" s="92">
        <f>F896+F901+F906</f>
        <v>0</v>
      </c>
      <c r="G891" s="93">
        <f>F891/F887*100</f>
        <v>0</v>
      </c>
      <c r="H891" s="94" t="s">
        <v>47</v>
      </c>
    </row>
    <row r="892" spans="1:8" ht="21.95" hidden="1" customHeight="1" outlineLevel="1" x14ac:dyDescent="0.2">
      <c r="A892" s="147" t="s">
        <v>135</v>
      </c>
      <c r="B892" s="149" t="s">
        <v>582</v>
      </c>
      <c r="C892" s="99" t="s">
        <v>246</v>
      </c>
      <c r="D892" s="98">
        <f>D893+D894+D895+D896</f>
        <v>29560</v>
      </c>
      <c r="E892" s="19">
        <f>E893+E894+E895+E896</f>
        <v>100</v>
      </c>
      <c r="F892" s="98">
        <f>F893+F894+F895+F896</f>
        <v>6485.61</v>
      </c>
      <c r="G892" s="19">
        <f>G893+G894+G895+G896</f>
        <v>100</v>
      </c>
      <c r="H892" s="3">
        <f t="shared" si="227"/>
        <v>-78.059506089309878</v>
      </c>
    </row>
    <row r="893" spans="1:8" ht="30.75" hidden="1" customHeight="1" outlineLevel="1" x14ac:dyDescent="0.2">
      <c r="A893" s="147"/>
      <c r="B893" s="150"/>
      <c r="C893" s="99" t="s">
        <v>247</v>
      </c>
      <c r="D893" s="98">
        <v>0</v>
      </c>
      <c r="E893" s="19">
        <f>D893/D892*100</f>
        <v>0</v>
      </c>
      <c r="F893" s="98">
        <v>0</v>
      </c>
      <c r="G893" s="19">
        <f>F893/F892*100</f>
        <v>0</v>
      </c>
      <c r="H893" s="3" t="s">
        <v>47</v>
      </c>
    </row>
    <row r="894" spans="1:8" ht="21.95" hidden="1" customHeight="1" outlineLevel="1" x14ac:dyDescent="0.2">
      <c r="A894" s="147"/>
      <c r="B894" s="150"/>
      <c r="C894" s="99" t="s">
        <v>248</v>
      </c>
      <c r="D894" s="98">
        <v>0</v>
      </c>
      <c r="E894" s="19">
        <f>D894/D892*100</f>
        <v>0</v>
      </c>
      <c r="F894" s="98">
        <v>0</v>
      </c>
      <c r="G894" s="19">
        <f>F894/F892*100</f>
        <v>0</v>
      </c>
      <c r="H894" s="3" t="s">
        <v>47</v>
      </c>
    </row>
    <row r="895" spans="1:8" ht="21.95" hidden="1" customHeight="1" outlineLevel="1" x14ac:dyDescent="0.2">
      <c r="A895" s="147"/>
      <c r="B895" s="150"/>
      <c r="C895" s="99" t="s">
        <v>249</v>
      </c>
      <c r="D895" s="98">
        <v>29560</v>
      </c>
      <c r="E895" s="19">
        <f>D895/D892*100</f>
        <v>100</v>
      </c>
      <c r="F895" s="98">
        <v>6485.61</v>
      </c>
      <c r="G895" s="19">
        <f>F895/F892*100</f>
        <v>100</v>
      </c>
      <c r="H895" s="3">
        <f t="shared" ref="H895:H903" si="230">F895/D895*100-100</f>
        <v>-78.059506089309878</v>
      </c>
    </row>
    <row r="896" spans="1:8" ht="21.95" hidden="1" customHeight="1" outlineLevel="1" x14ac:dyDescent="0.2">
      <c r="A896" s="148"/>
      <c r="B896" s="151"/>
      <c r="C896" s="99" t="s">
        <v>250</v>
      </c>
      <c r="D896" s="98">
        <v>0</v>
      </c>
      <c r="E896" s="19">
        <f>D896/D892*100</f>
        <v>0</v>
      </c>
      <c r="F896" s="98">
        <v>0</v>
      </c>
      <c r="G896" s="19">
        <f>F896/F892*100</f>
        <v>0</v>
      </c>
      <c r="H896" s="3" t="s">
        <v>47</v>
      </c>
    </row>
    <row r="897" spans="1:8" ht="21.95" hidden="1" customHeight="1" outlineLevel="1" x14ac:dyDescent="0.2">
      <c r="A897" s="129" t="s">
        <v>136</v>
      </c>
      <c r="B897" s="152" t="s">
        <v>583</v>
      </c>
      <c r="C897" s="99" t="s">
        <v>246</v>
      </c>
      <c r="D897" s="98">
        <f>D898+D899+D900+D901</f>
        <v>25701</v>
      </c>
      <c r="E897" s="19">
        <f>E898+E899+E900+E901</f>
        <v>100</v>
      </c>
      <c r="F897" s="98">
        <f>F898+F899+F900+F901</f>
        <v>5513.43</v>
      </c>
      <c r="G897" s="19">
        <f>G898+G899+G900+G901</f>
        <v>100</v>
      </c>
      <c r="H897" s="3">
        <f t="shared" si="230"/>
        <v>-78.547799696509855</v>
      </c>
    </row>
    <row r="898" spans="1:8" ht="32.25" hidden="1" customHeight="1" outlineLevel="1" x14ac:dyDescent="0.2">
      <c r="A898" s="130"/>
      <c r="B898" s="153"/>
      <c r="C898" s="99" t="s">
        <v>247</v>
      </c>
      <c r="D898" s="98">
        <v>0</v>
      </c>
      <c r="E898" s="19">
        <f>D898/D897*100</f>
        <v>0</v>
      </c>
      <c r="F898" s="98">
        <v>0</v>
      </c>
      <c r="G898" s="19">
        <f>F898/F897*100</f>
        <v>0</v>
      </c>
      <c r="H898" s="3" t="s">
        <v>47</v>
      </c>
    </row>
    <row r="899" spans="1:8" ht="21.95" hidden="1" customHeight="1" outlineLevel="1" x14ac:dyDescent="0.2">
      <c r="A899" s="130"/>
      <c r="B899" s="153"/>
      <c r="C899" s="99" t="s">
        <v>248</v>
      </c>
      <c r="D899" s="98">
        <v>0</v>
      </c>
      <c r="E899" s="19">
        <f>D899/D897*100</f>
        <v>0</v>
      </c>
      <c r="F899" s="98">
        <v>0</v>
      </c>
      <c r="G899" s="19">
        <f>F899/F897*100</f>
        <v>0</v>
      </c>
      <c r="H899" s="3" t="s">
        <v>47</v>
      </c>
    </row>
    <row r="900" spans="1:8" ht="21.95" hidden="1" customHeight="1" outlineLevel="1" x14ac:dyDescent="0.2">
      <c r="A900" s="130"/>
      <c r="B900" s="153"/>
      <c r="C900" s="99" t="s">
        <v>249</v>
      </c>
      <c r="D900" s="98">
        <v>25701</v>
      </c>
      <c r="E900" s="19">
        <f>D900/D897*100</f>
        <v>100</v>
      </c>
      <c r="F900" s="98">
        <v>5513.43</v>
      </c>
      <c r="G900" s="19">
        <f>F900/F897*100</f>
        <v>100</v>
      </c>
      <c r="H900" s="3">
        <f t="shared" si="230"/>
        <v>-78.547799696509855</v>
      </c>
    </row>
    <row r="901" spans="1:8" ht="21.95" hidden="1" customHeight="1" outlineLevel="1" x14ac:dyDescent="0.2">
      <c r="A901" s="131"/>
      <c r="B901" s="154"/>
      <c r="C901" s="99" t="s">
        <v>250</v>
      </c>
      <c r="D901" s="98">
        <v>0</v>
      </c>
      <c r="E901" s="19">
        <f>D901/D897*100</f>
        <v>0</v>
      </c>
      <c r="F901" s="98">
        <v>0</v>
      </c>
      <c r="G901" s="19">
        <f>F901/F897*100</f>
        <v>0</v>
      </c>
      <c r="H901" s="3" t="s">
        <v>47</v>
      </c>
    </row>
    <row r="902" spans="1:8" ht="21.95" hidden="1" customHeight="1" outlineLevel="1" x14ac:dyDescent="0.2">
      <c r="A902" s="147" t="s">
        <v>137</v>
      </c>
      <c r="B902" s="149" t="s">
        <v>584</v>
      </c>
      <c r="C902" s="99" t="s">
        <v>246</v>
      </c>
      <c r="D902" s="98">
        <f>D903+D904+D905+D906</f>
        <v>534</v>
      </c>
      <c r="E902" s="19">
        <f>E903+E904+E905+E906</f>
        <v>100</v>
      </c>
      <c r="F902" s="98">
        <f>F903+F904+F905+F906</f>
        <v>76</v>
      </c>
      <c r="G902" s="19">
        <f>G903+G904+G905+G906</f>
        <v>100</v>
      </c>
      <c r="H902" s="3">
        <f t="shared" si="230"/>
        <v>-85.767790262172284</v>
      </c>
    </row>
    <row r="903" spans="1:8" ht="33.75" hidden="1" customHeight="1" outlineLevel="1" x14ac:dyDescent="0.2">
      <c r="A903" s="147"/>
      <c r="B903" s="150"/>
      <c r="C903" s="99" t="s">
        <v>247</v>
      </c>
      <c r="D903" s="98">
        <v>534</v>
      </c>
      <c r="E903" s="19">
        <f>D903/D902*100</f>
        <v>100</v>
      </c>
      <c r="F903" s="98">
        <v>76</v>
      </c>
      <c r="G903" s="19">
        <f>F903/F902*100</f>
        <v>100</v>
      </c>
      <c r="H903" s="3">
        <f t="shared" si="230"/>
        <v>-85.767790262172284</v>
      </c>
    </row>
    <row r="904" spans="1:8" ht="21.95" hidden="1" customHeight="1" outlineLevel="1" x14ac:dyDescent="0.2">
      <c r="A904" s="147"/>
      <c r="B904" s="150"/>
      <c r="C904" s="99" t="s">
        <v>248</v>
      </c>
      <c r="D904" s="98">
        <v>0</v>
      </c>
      <c r="E904" s="19">
        <f>D904/D902*100</f>
        <v>0</v>
      </c>
      <c r="F904" s="98">
        <v>0</v>
      </c>
      <c r="G904" s="19">
        <v>0</v>
      </c>
      <c r="H904" s="3" t="s">
        <v>47</v>
      </c>
    </row>
    <row r="905" spans="1:8" ht="21.95" hidden="1" customHeight="1" outlineLevel="1" x14ac:dyDescent="0.2">
      <c r="A905" s="147"/>
      <c r="B905" s="150"/>
      <c r="C905" s="99" t="s">
        <v>249</v>
      </c>
      <c r="D905" s="98">
        <v>0</v>
      </c>
      <c r="E905" s="19">
        <f>D905/D902*100</f>
        <v>0</v>
      </c>
      <c r="F905" s="98">
        <v>0</v>
      </c>
      <c r="G905" s="19">
        <v>0</v>
      </c>
      <c r="H905" s="3" t="s">
        <v>47</v>
      </c>
    </row>
    <row r="906" spans="1:8" ht="21.95" hidden="1" customHeight="1" outlineLevel="1" x14ac:dyDescent="0.2">
      <c r="A906" s="148"/>
      <c r="B906" s="151"/>
      <c r="C906" s="99" t="s">
        <v>250</v>
      </c>
      <c r="D906" s="98">
        <v>0</v>
      </c>
      <c r="E906" s="19">
        <f>D906/D902*100</f>
        <v>0</v>
      </c>
      <c r="F906" s="98">
        <v>0</v>
      </c>
      <c r="G906" s="19">
        <v>0</v>
      </c>
      <c r="H906" s="3" t="s">
        <v>47</v>
      </c>
    </row>
    <row r="907" spans="1:8" ht="21.95" hidden="1" customHeight="1" outlineLevel="1" x14ac:dyDescent="0.2">
      <c r="A907" s="157" t="s">
        <v>138</v>
      </c>
      <c r="B907" s="159" t="s">
        <v>585</v>
      </c>
      <c r="C907" s="97" t="s">
        <v>246</v>
      </c>
      <c r="D907" s="92">
        <f>D912+D917+D922</f>
        <v>7354</v>
      </c>
      <c r="E907" s="93">
        <f>E908+E909+E910+E911</f>
        <v>100</v>
      </c>
      <c r="F907" s="92">
        <f>F912+F917+F922</f>
        <v>5957.22</v>
      </c>
      <c r="G907" s="93">
        <f>G908+G909+G910+G911</f>
        <v>100</v>
      </c>
      <c r="H907" s="94">
        <f t="shared" ref="H907:H913" si="231">F907/D907*100-100</f>
        <v>-18.993472939896648</v>
      </c>
    </row>
    <row r="908" spans="1:8" ht="30.75" hidden="1" customHeight="1" outlineLevel="1" x14ac:dyDescent="0.2">
      <c r="A908" s="157"/>
      <c r="B908" s="153"/>
      <c r="C908" s="97" t="s">
        <v>247</v>
      </c>
      <c r="D908" s="92">
        <f>D913+D918+D923</f>
        <v>7354</v>
      </c>
      <c r="E908" s="93">
        <f>D908/D907*100</f>
        <v>100</v>
      </c>
      <c r="F908" s="92">
        <f>F913+F918+F923</f>
        <v>5957.22</v>
      </c>
      <c r="G908" s="93">
        <f>F908/F907*100</f>
        <v>100</v>
      </c>
      <c r="H908" s="94">
        <f t="shared" si="231"/>
        <v>-18.993472939896648</v>
      </c>
    </row>
    <row r="909" spans="1:8" ht="21.95" hidden="1" customHeight="1" outlineLevel="1" x14ac:dyDescent="0.2">
      <c r="A909" s="157"/>
      <c r="B909" s="153"/>
      <c r="C909" s="97" t="s">
        <v>248</v>
      </c>
      <c r="D909" s="92">
        <f>D914+D919+D924</f>
        <v>0</v>
      </c>
      <c r="E909" s="93">
        <f>D909/D907*100</f>
        <v>0</v>
      </c>
      <c r="F909" s="92">
        <f>F914+F919+F924</f>
        <v>0</v>
      </c>
      <c r="G909" s="93">
        <f>F909/F907*100</f>
        <v>0</v>
      </c>
      <c r="H909" s="94" t="s">
        <v>47</v>
      </c>
    </row>
    <row r="910" spans="1:8" ht="21.95" hidden="1" customHeight="1" outlineLevel="1" x14ac:dyDescent="0.2">
      <c r="A910" s="157"/>
      <c r="B910" s="153"/>
      <c r="C910" s="97" t="s">
        <v>249</v>
      </c>
      <c r="D910" s="92">
        <f>D915+D920+D925</f>
        <v>0</v>
      </c>
      <c r="E910" s="93">
        <f>D910/D907*100</f>
        <v>0</v>
      </c>
      <c r="F910" s="92">
        <f>F915+F920+F925</f>
        <v>0</v>
      </c>
      <c r="G910" s="93">
        <f>F910/F907*100</f>
        <v>0</v>
      </c>
      <c r="H910" s="94" t="s">
        <v>47</v>
      </c>
    </row>
    <row r="911" spans="1:8" ht="21.95" hidden="1" customHeight="1" outlineLevel="1" x14ac:dyDescent="0.2">
      <c r="A911" s="158"/>
      <c r="B911" s="154"/>
      <c r="C911" s="97" t="s">
        <v>250</v>
      </c>
      <c r="D911" s="92">
        <f>D916+D921+D926</f>
        <v>0</v>
      </c>
      <c r="E911" s="93">
        <f>D911/D907*100</f>
        <v>0</v>
      </c>
      <c r="F911" s="92">
        <f>F916+F921+F926</f>
        <v>0</v>
      </c>
      <c r="G911" s="93">
        <f>F911/F907*100</f>
        <v>0</v>
      </c>
      <c r="H911" s="94" t="s">
        <v>47</v>
      </c>
    </row>
    <row r="912" spans="1:8" ht="21.95" hidden="1" customHeight="1" outlineLevel="1" x14ac:dyDescent="0.2">
      <c r="A912" s="147" t="s">
        <v>139</v>
      </c>
      <c r="B912" s="149" t="s">
        <v>586</v>
      </c>
      <c r="C912" s="99" t="s">
        <v>246</v>
      </c>
      <c r="D912" s="98">
        <f>D913+D914+D915+D916</f>
        <v>913</v>
      </c>
      <c r="E912" s="19">
        <f>E913+E914+E915+E916</f>
        <v>100</v>
      </c>
      <c r="F912" s="98">
        <f>F913+F914+F915+F916</f>
        <v>0</v>
      </c>
      <c r="G912" s="19">
        <f>G913+G914+G915+G916</f>
        <v>0</v>
      </c>
      <c r="H912" s="3">
        <f t="shared" si="231"/>
        <v>-100</v>
      </c>
    </row>
    <row r="913" spans="1:8" ht="32.25" hidden="1" customHeight="1" outlineLevel="1" x14ac:dyDescent="0.2">
      <c r="A913" s="147"/>
      <c r="B913" s="150"/>
      <c r="C913" s="99" t="s">
        <v>247</v>
      </c>
      <c r="D913" s="98">
        <v>913</v>
      </c>
      <c r="E913" s="19">
        <f>D913/D912*100</f>
        <v>100</v>
      </c>
      <c r="F913" s="98">
        <v>0</v>
      </c>
      <c r="G913" s="19">
        <v>0</v>
      </c>
      <c r="H913" s="3">
        <f t="shared" si="231"/>
        <v>-100</v>
      </c>
    </row>
    <row r="914" spans="1:8" ht="21.95" hidden="1" customHeight="1" outlineLevel="1" x14ac:dyDescent="0.2">
      <c r="A914" s="147"/>
      <c r="B914" s="150"/>
      <c r="C914" s="99" t="s">
        <v>248</v>
      </c>
      <c r="D914" s="98">
        <v>0</v>
      </c>
      <c r="E914" s="19">
        <f>D914/D912*100</f>
        <v>0</v>
      </c>
      <c r="F914" s="98">
        <v>0</v>
      </c>
      <c r="G914" s="19">
        <v>0</v>
      </c>
      <c r="H914" s="3" t="s">
        <v>47</v>
      </c>
    </row>
    <row r="915" spans="1:8" ht="21.95" hidden="1" customHeight="1" outlineLevel="1" x14ac:dyDescent="0.2">
      <c r="A915" s="147"/>
      <c r="B915" s="150"/>
      <c r="C915" s="99" t="s">
        <v>249</v>
      </c>
      <c r="D915" s="98">
        <v>0</v>
      </c>
      <c r="E915" s="19">
        <f>D915/D912*100</f>
        <v>0</v>
      </c>
      <c r="F915" s="98">
        <v>0</v>
      </c>
      <c r="G915" s="19">
        <v>0</v>
      </c>
      <c r="H915" s="3" t="s">
        <v>47</v>
      </c>
    </row>
    <row r="916" spans="1:8" ht="21.95" hidden="1" customHeight="1" outlineLevel="1" x14ac:dyDescent="0.2">
      <c r="A916" s="148"/>
      <c r="B916" s="151"/>
      <c r="C916" s="99" t="s">
        <v>250</v>
      </c>
      <c r="D916" s="98">
        <v>0</v>
      </c>
      <c r="E916" s="19">
        <f>D916/D912*100</f>
        <v>0</v>
      </c>
      <c r="F916" s="98">
        <v>0</v>
      </c>
      <c r="G916" s="19">
        <v>0</v>
      </c>
      <c r="H916" s="3" t="s">
        <v>47</v>
      </c>
    </row>
    <row r="917" spans="1:8" ht="21.95" hidden="1" customHeight="1" outlineLevel="1" x14ac:dyDescent="0.2">
      <c r="A917" s="147" t="s">
        <v>140</v>
      </c>
      <c r="B917" s="152" t="s">
        <v>587</v>
      </c>
      <c r="C917" s="99" t="s">
        <v>246</v>
      </c>
      <c r="D917" s="98">
        <f>D918+D919+D920+D921</f>
        <v>591</v>
      </c>
      <c r="E917" s="19">
        <f>E918+E919+E920+E921</f>
        <v>100</v>
      </c>
      <c r="F917" s="98">
        <f>F918+F919+F920+F921</f>
        <v>107.22</v>
      </c>
      <c r="G917" s="19">
        <f>G918+G919+G920+G921</f>
        <v>100</v>
      </c>
      <c r="H917" s="3">
        <f t="shared" ref="H917:H923" si="232">F917/D917*100-100</f>
        <v>-81.857868020304565</v>
      </c>
    </row>
    <row r="918" spans="1:8" ht="37.5" hidden="1" customHeight="1" outlineLevel="1" x14ac:dyDescent="0.2">
      <c r="A918" s="147"/>
      <c r="B918" s="153"/>
      <c r="C918" s="99" t="s">
        <v>247</v>
      </c>
      <c r="D918" s="98">
        <v>591</v>
      </c>
      <c r="E918" s="19">
        <f>D918/D917*100</f>
        <v>100</v>
      </c>
      <c r="F918" s="98">
        <v>107.22</v>
      </c>
      <c r="G918" s="19">
        <f>F918/F917*100</f>
        <v>100</v>
      </c>
      <c r="H918" s="3">
        <f t="shared" si="232"/>
        <v>-81.857868020304565</v>
      </c>
    </row>
    <row r="919" spans="1:8" ht="21.95" hidden="1" customHeight="1" outlineLevel="1" x14ac:dyDescent="0.2">
      <c r="A919" s="147"/>
      <c r="B919" s="153"/>
      <c r="C919" s="99" t="s">
        <v>248</v>
      </c>
      <c r="D919" s="98">
        <v>0</v>
      </c>
      <c r="E919" s="19">
        <f>D919/D917*100</f>
        <v>0</v>
      </c>
      <c r="F919" s="98">
        <v>0</v>
      </c>
      <c r="G919" s="19">
        <f>F919/F917*100</f>
        <v>0</v>
      </c>
      <c r="H919" s="3" t="s">
        <v>47</v>
      </c>
    </row>
    <row r="920" spans="1:8" ht="21.95" hidden="1" customHeight="1" outlineLevel="1" x14ac:dyDescent="0.2">
      <c r="A920" s="147"/>
      <c r="B920" s="153"/>
      <c r="C920" s="99" t="s">
        <v>249</v>
      </c>
      <c r="D920" s="98">
        <v>0</v>
      </c>
      <c r="E920" s="19">
        <f>D920/D917*100</f>
        <v>0</v>
      </c>
      <c r="F920" s="98">
        <v>0</v>
      </c>
      <c r="G920" s="19">
        <f>F920/F917*100</f>
        <v>0</v>
      </c>
      <c r="H920" s="3" t="s">
        <v>47</v>
      </c>
    </row>
    <row r="921" spans="1:8" ht="21.95" hidden="1" customHeight="1" outlineLevel="1" x14ac:dyDescent="0.2">
      <c r="A921" s="148"/>
      <c r="B921" s="154"/>
      <c r="C921" s="99" t="s">
        <v>250</v>
      </c>
      <c r="D921" s="98">
        <v>0</v>
      </c>
      <c r="E921" s="19">
        <f>D921/D917*100</f>
        <v>0</v>
      </c>
      <c r="F921" s="98">
        <v>0</v>
      </c>
      <c r="G921" s="19">
        <f>F921/F917*100</f>
        <v>0</v>
      </c>
      <c r="H921" s="3" t="s">
        <v>47</v>
      </c>
    </row>
    <row r="922" spans="1:8" ht="21.95" hidden="1" customHeight="1" outlineLevel="1" x14ac:dyDescent="0.2">
      <c r="A922" s="147" t="s">
        <v>141</v>
      </c>
      <c r="B922" s="149" t="s">
        <v>588</v>
      </c>
      <c r="C922" s="99" t="s">
        <v>246</v>
      </c>
      <c r="D922" s="98">
        <f>D923+D924+D925+D926</f>
        <v>5850</v>
      </c>
      <c r="E922" s="19">
        <f>E923+E924+E925+E926</f>
        <v>100</v>
      </c>
      <c r="F922" s="98">
        <f>F923+F924+F925+F926</f>
        <v>5850</v>
      </c>
      <c r="G922" s="19">
        <f>G923+G924+G925+G926</f>
        <v>100</v>
      </c>
      <c r="H922" s="3">
        <f t="shared" si="232"/>
        <v>0</v>
      </c>
    </row>
    <row r="923" spans="1:8" ht="31.5" hidden="1" customHeight="1" outlineLevel="1" x14ac:dyDescent="0.2">
      <c r="A923" s="147"/>
      <c r="B923" s="150"/>
      <c r="C923" s="99" t="s">
        <v>247</v>
      </c>
      <c r="D923" s="98">
        <v>5850</v>
      </c>
      <c r="E923" s="19">
        <f>D923/D922*100</f>
        <v>100</v>
      </c>
      <c r="F923" s="98">
        <v>5850</v>
      </c>
      <c r="G923" s="19">
        <f>F923/F922*100</f>
        <v>100</v>
      </c>
      <c r="H923" s="3">
        <f t="shared" si="232"/>
        <v>0</v>
      </c>
    </row>
    <row r="924" spans="1:8" ht="21.95" hidden="1" customHeight="1" outlineLevel="1" x14ac:dyDescent="0.2">
      <c r="A924" s="147"/>
      <c r="B924" s="150"/>
      <c r="C924" s="99" t="s">
        <v>248</v>
      </c>
      <c r="D924" s="98">
        <v>0</v>
      </c>
      <c r="E924" s="19">
        <f>D924/D922*100</f>
        <v>0</v>
      </c>
      <c r="F924" s="98">
        <v>0</v>
      </c>
      <c r="G924" s="19">
        <f>F924/F922*100</f>
        <v>0</v>
      </c>
      <c r="H924" s="3" t="s">
        <v>47</v>
      </c>
    </row>
    <row r="925" spans="1:8" ht="21.95" hidden="1" customHeight="1" outlineLevel="1" x14ac:dyDescent="0.2">
      <c r="A925" s="147"/>
      <c r="B925" s="150"/>
      <c r="C925" s="99" t="s">
        <v>249</v>
      </c>
      <c r="D925" s="98">
        <v>0</v>
      </c>
      <c r="E925" s="19">
        <f>D925/D922*100</f>
        <v>0</v>
      </c>
      <c r="F925" s="98">
        <v>0</v>
      </c>
      <c r="G925" s="19">
        <f>F925/F922*100</f>
        <v>0</v>
      </c>
      <c r="H925" s="3" t="s">
        <v>47</v>
      </c>
    </row>
    <row r="926" spans="1:8" ht="21.95" hidden="1" customHeight="1" outlineLevel="1" x14ac:dyDescent="0.2">
      <c r="A926" s="148"/>
      <c r="B926" s="151"/>
      <c r="C926" s="99" t="s">
        <v>250</v>
      </c>
      <c r="D926" s="98">
        <v>0</v>
      </c>
      <c r="E926" s="19">
        <f>D926/D922*100</f>
        <v>0</v>
      </c>
      <c r="F926" s="98">
        <v>0</v>
      </c>
      <c r="G926" s="19">
        <f>F926/F922*100</f>
        <v>0</v>
      </c>
      <c r="H926" s="3" t="s">
        <v>47</v>
      </c>
    </row>
    <row r="927" spans="1:8" ht="21.95" hidden="1" customHeight="1" outlineLevel="1" x14ac:dyDescent="0.2">
      <c r="A927" s="157" t="s">
        <v>142</v>
      </c>
      <c r="B927" s="159" t="s">
        <v>589</v>
      </c>
      <c r="C927" s="97" t="s">
        <v>246</v>
      </c>
      <c r="D927" s="92">
        <f>D928+D929+D930+D931</f>
        <v>45779.5</v>
      </c>
      <c r="E927" s="93">
        <f>E928+E929+E930+E931</f>
        <v>100</v>
      </c>
      <c r="F927" s="92">
        <f>F928+F929+F930+F931</f>
        <v>14661.92</v>
      </c>
      <c r="G927" s="93">
        <f>G928+G929+G930+G931</f>
        <v>100</v>
      </c>
      <c r="H927" s="94">
        <f t="shared" ref="H927:H932" si="233">F927/D927*100-100</f>
        <v>-67.972738889677686</v>
      </c>
    </row>
    <row r="928" spans="1:8" ht="30.75" hidden="1" customHeight="1" outlineLevel="1" x14ac:dyDescent="0.2">
      <c r="A928" s="157"/>
      <c r="B928" s="153"/>
      <c r="C928" s="97" t="s">
        <v>247</v>
      </c>
      <c r="D928" s="92">
        <f>D933+D938+D948+D943</f>
        <v>498</v>
      </c>
      <c r="E928" s="93">
        <f>D928/D927*100</f>
        <v>1.0878231522843194</v>
      </c>
      <c r="F928" s="92">
        <f>F933+F938+F948+F943</f>
        <v>0</v>
      </c>
      <c r="G928" s="93">
        <f>F928/F927*100</f>
        <v>0</v>
      </c>
      <c r="H928" s="94">
        <f t="shared" si="233"/>
        <v>-100</v>
      </c>
    </row>
    <row r="929" spans="1:8" ht="21.95" hidden="1" customHeight="1" outlineLevel="1" x14ac:dyDescent="0.2">
      <c r="A929" s="157"/>
      <c r="B929" s="153"/>
      <c r="C929" s="97" t="s">
        <v>248</v>
      </c>
      <c r="D929" s="92">
        <f>D934+D939+D949+D944</f>
        <v>0</v>
      </c>
      <c r="E929" s="93">
        <f>D929/D927*100</f>
        <v>0</v>
      </c>
      <c r="F929" s="92">
        <f>F934+F939+F949+F944</f>
        <v>0</v>
      </c>
      <c r="G929" s="93">
        <f>F929/F927*100</f>
        <v>0</v>
      </c>
      <c r="H929" s="94" t="e">
        <f t="shared" si="233"/>
        <v>#DIV/0!</v>
      </c>
    </row>
    <row r="930" spans="1:8" ht="21.95" hidden="1" customHeight="1" outlineLevel="1" x14ac:dyDescent="0.2">
      <c r="A930" s="157"/>
      <c r="B930" s="153"/>
      <c r="C930" s="97" t="s">
        <v>249</v>
      </c>
      <c r="D930" s="92">
        <f>D935+D940+D950+D945</f>
        <v>45281.5</v>
      </c>
      <c r="E930" s="93">
        <f>D930/D927*100</f>
        <v>98.912176847715685</v>
      </c>
      <c r="F930" s="92">
        <f>F935+F940+F950+F945</f>
        <v>14661.92</v>
      </c>
      <c r="G930" s="93">
        <f>F930/F927*100</f>
        <v>100</v>
      </c>
      <c r="H930" s="94">
        <f t="shared" si="233"/>
        <v>-67.620507271181381</v>
      </c>
    </row>
    <row r="931" spans="1:8" ht="21.95" hidden="1" customHeight="1" outlineLevel="1" x14ac:dyDescent="0.2">
      <c r="A931" s="158"/>
      <c r="B931" s="154"/>
      <c r="C931" s="97" t="s">
        <v>250</v>
      </c>
      <c r="D931" s="92">
        <f>D936+D941+D951+D946</f>
        <v>0</v>
      </c>
      <c r="E931" s="93">
        <f>D931/D927*100</f>
        <v>0</v>
      </c>
      <c r="F931" s="92">
        <f>F936+F941+F951+F946</f>
        <v>0</v>
      </c>
      <c r="G931" s="93">
        <f>F931/F927*100</f>
        <v>0</v>
      </c>
      <c r="H931" s="94" t="s">
        <v>47</v>
      </c>
    </row>
    <row r="932" spans="1:8" ht="21.95" hidden="1" customHeight="1" outlineLevel="1" x14ac:dyDescent="0.2">
      <c r="A932" s="147" t="s">
        <v>143</v>
      </c>
      <c r="B932" s="149" t="s">
        <v>590</v>
      </c>
      <c r="C932" s="99" t="s">
        <v>246</v>
      </c>
      <c r="D932" s="98">
        <f>D933+D934+D935+D936</f>
        <v>37063.5</v>
      </c>
      <c r="E932" s="19">
        <f>E933+E934+E935+E936</f>
        <v>100</v>
      </c>
      <c r="F932" s="98">
        <f>F933+F934+F935+F936</f>
        <v>14247.75</v>
      </c>
      <c r="G932" s="19">
        <v>100</v>
      </c>
      <c r="H932" s="3">
        <f t="shared" si="233"/>
        <v>-61.558541422153873</v>
      </c>
    </row>
    <row r="933" spans="1:8" ht="34.5" hidden="1" customHeight="1" outlineLevel="1" x14ac:dyDescent="0.2">
      <c r="A933" s="147"/>
      <c r="B933" s="150"/>
      <c r="C933" s="99" t="s">
        <v>247</v>
      </c>
      <c r="D933" s="98">
        <v>0</v>
      </c>
      <c r="E933" s="19">
        <f>D933/D932*100</f>
        <v>0</v>
      </c>
      <c r="F933" s="98">
        <v>0</v>
      </c>
      <c r="G933" s="19">
        <v>0</v>
      </c>
      <c r="H933" s="3" t="s">
        <v>47</v>
      </c>
    </row>
    <row r="934" spans="1:8" ht="21.95" hidden="1" customHeight="1" outlineLevel="1" x14ac:dyDescent="0.2">
      <c r="A934" s="147"/>
      <c r="B934" s="150"/>
      <c r="C934" s="99" t="s">
        <v>248</v>
      </c>
      <c r="D934" s="98">
        <v>0</v>
      </c>
      <c r="E934" s="19">
        <f>D934/D932*100</f>
        <v>0</v>
      </c>
      <c r="F934" s="98">
        <v>0</v>
      </c>
      <c r="G934" s="19">
        <v>0</v>
      </c>
      <c r="H934" s="3" t="s">
        <v>47</v>
      </c>
    </row>
    <row r="935" spans="1:8" ht="21.95" hidden="1" customHeight="1" outlineLevel="1" x14ac:dyDescent="0.2">
      <c r="A935" s="147"/>
      <c r="B935" s="150"/>
      <c r="C935" s="99" t="s">
        <v>249</v>
      </c>
      <c r="D935" s="98">
        <v>37063.5</v>
      </c>
      <c r="E935" s="19">
        <f>D935/D932*100</f>
        <v>100</v>
      </c>
      <c r="F935" s="98">
        <v>14247.75</v>
      </c>
      <c r="G935" s="19">
        <f>F935/F932*100</f>
        <v>100</v>
      </c>
      <c r="H935" s="3">
        <f t="shared" ref="H935" si="234">F935/D935*100-100</f>
        <v>-61.558541422153873</v>
      </c>
    </row>
    <row r="936" spans="1:8" ht="21.95" hidden="1" customHeight="1" outlineLevel="1" x14ac:dyDescent="0.2">
      <c r="A936" s="148"/>
      <c r="B936" s="151"/>
      <c r="C936" s="99" t="s">
        <v>250</v>
      </c>
      <c r="D936" s="98">
        <v>0</v>
      </c>
      <c r="E936" s="19">
        <f>D936/D932*100</f>
        <v>0</v>
      </c>
      <c r="F936" s="98">
        <v>0</v>
      </c>
      <c r="G936" s="19">
        <v>0</v>
      </c>
      <c r="H936" s="3" t="s">
        <v>47</v>
      </c>
    </row>
    <row r="937" spans="1:8" ht="21.95" hidden="1" customHeight="1" outlineLevel="1" x14ac:dyDescent="0.2">
      <c r="A937" s="147" t="s">
        <v>144</v>
      </c>
      <c r="B937" s="149" t="s">
        <v>380</v>
      </c>
      <c r="C937" s="99" t="s">
        <v>246</v>
      </c>
      <c r="D937" s="98">
        <f>D938+D939+D940+D941</f>
        <v>0</v>
      </c>
      <c r="E937" s="19">
        <f>E938+E939+E940+E941</f>
        <v>0</v>
      </c>
      <c r="F937" s="98">
        <f>F938+F939+F940+F941</f>
        <v>0</v>
      </c>
      <c r="G937" s="19">
        <v>0</v>
      </c>
      <c r="H937" s="3" t="s">
        <v>47</v>
      </c>
    </row>
    <row r="938" spans="1:8" ht="30" hidden="1" customHeight="1" outlineLevel="1" x14ac:dyDescent="0.2">
      <c r="A938" s="147"/>
      <c r="B938" s="150"/>
      <c r="C938" s="99" t="s">
        <v>247</v>
      </c>
      <c r="D938" s="98">
        <v>0</v>
      </c>
      <c r="E938" s="19">
        <v>0</v>
      </c>
      <c r="F938" s="98">
        <v>0</v>
      </c>
      <c r="G938" s="19">
        <v>0</v>
      </c>
      <c r="H938" s="3" t="s">
        <v>47</v>
      </c>
    </row>
    <row r="939" spans="1:8" ht="21.95" hidden="1" customHeight="1" outlineLevel="1" x14ac:dyDescent="0.2">
      <c r="A939" s="147"/>
      <c r="B939" s="150"/>
      <c r="C939" s="99" t="s">
        <v>248</v>
      </c>
      <c r="D939" s="98">
        <v>0</v>
      </c>
      <c r="E939" s="19">
        <v>0</v>
      </c>
      <c r="F939" s="98">
        <v>0</v>
      </c>
      <c r="G939" s="19">
        <v>0</v>
      </c>
      <c r="H939" s="3" t="s">
        <v>47</v>
      </c>
    </row>
    <row r="940" spans="1:8" ht="21.95" hidden="1" customHeight="1" outlineLevel="1" x14ac:dyDescent="0.2">
      <c r="A940" s="147"/>
      <c r="B940" s="150"/>
      <c r="C940" s="99" t="s">
        <v>249</v>
      </c>
      <c r="D940" s="98">
        <v>0</v>
      </c>
      <c r="E940" s="19">
        <v>0</v>
      </c>
      <c r="F940" s="98">
        <v>0</v>
      </c>
      <c r="G940" s="19">
        <v>0</v>
      </c>
      <c r="H940" s="3" t="s">
        <v>47</v>
      </c>
    </row>
    <row r="941" spans="1:8" ht="21.95" hidden="1" customHeight="1" outlineLevel="1" x14ac:dyDescent="0.2">
      <c r="A941" s="148"/>
      <c r="B941" s="151"/>
      <c r="C941" s="99" t="s">
        <v>250</v>
      </c>
      <c r="D941" s="98">
        <v>0</v>
      </c>
      <c r="E941" s="19">
        <v>0</v>
      </c>
      <c r="F941" s="98">
        <v>0</v>
      </c>
      <c r="G941" s="19">
        <v>0</v>
      </c>
      <c r="H941" s="3" t="s">
        <v>47</v>
      </c>
    </row>
    <row r="942" spans="1:8" ht="21.95" hidden="1" customHeight="1" outlineLevel="1" x14ac:dyDescent="0.2">
      <c r="A942" s="147" t="s">
        <v>145</v>
      </c>
      <c r="B942" s="149" t="s">
        <v>495</v>
      </c>
      <c r="C942" s="99" t="s">
        <v>246</v>
      </c>
      <c r="D942" s="98">
        <f>D943+D944+D945+D946</f>
        <v>6220.9</v>
      </c>
      <c r="E942" s="19">
        <f>E943+E944+E945+E946</f>
        <v>100</v>
      </c>
      <c r="F942" s="98">
        <f>F943+F944+F945+F946</f>
        <v>0</v>
      </c>
      <c r="G942" s="19">
        <f>G943+G944+G945+G946</f>
        <v>0</v>
      </c>
      <c r="H942" s="3">
        <f t="shared" ref="H942:H945" si="235">F942/D942*100-100</f>
        <v>-100</v>
      </c>
    </row>
    <row r="943" spans="1:8" ht="33.75" hidden="1" customHeight="1" outlineLevel="1" x14ac:dyDescent="0.2">
      <c r="A943" s="147"/>
      <c r="B943" s="150"/>
      <c r="C943" s="99" t="s">
        <v>247</v>
      </c>
      <c r="D943" s="98">
        <v>498</v>
      </c>
      <c r="E943" s="19">
        <f>D943/D942*100</f>
        <v>8.0052725489880885</v>
      </c>
      <c r="F943" s="98">
        <v>0</v>
      </c>
      <c r="G943" s="19">
        <v>0</v>
      </c>
      <c r="H943" s="3">
        <f t="shared" si="235"/>
        <v>-100</v>
      </c>
    </row>
    <row r="944" spans="1:8" ht="21.95" hidden="1" customHeight="1" outlineLevel="1" x14ac:dyDescent="0.2">
      <c r="A944" s="147"/>
      <c r="B944" s="150"/>
      <c r="C944" s="99" t="s">
        <v>248</v>
      </c>
      <c r="D944" s="98">
        <v>0</v>
      </c>
      <c r="E944" s="19">
        <v>0</v>
      </c>
      <c r="F944" s="98">
        <v>0</v>
      </c>
      <c r="G944" s="19">
        <v>0</v>
      </c>
      <c r="H944" s="3" t="s">
        <v>47</v>
      </c>
    </row>
    <row r="945" spans="1:8" ht="21.95" hidden="1" customHeight="1" outlineLevel="1" x14ac:dyDescent="0.2">
      <c r="A945" s="147"/>
      <c r="B945" s="150"/>
      <c r="C945" s="99" t="s">
        <v>249</v>
      </c>
      <c r="D945" s="98">
        <v>5722.9</v>
      </c>
      <c r="E945" s="19">
        <f>D945/D942*100</f>
        <v>91.994727451011912</v>
      </c>
      <c r="F945" s="98">
        <v>0</v>
      </c>
      <c r="G945" s="19">
        <v>0</v>
      </c>
      <c r="H945" s="3">
        <f t="shared" si="235"/>
        <v>-100</v>
      </c>
    </row>
    <row r="946" spans="1:8" ht="21.95" hidden="1" customHeight="1" outlineLevel="1" x14ac:dyDescent="0.2">
      <c r="A946" s="148"/>
      <c r="B946" s="151"/>
      <c r="C946" s="99" t="s">
        <v>250</v>
      </c>
      <c r="D946" s="98">
        <v>0</v>
      </c>
      <c r="E946" s="19">
        <v>0</v>
      </c>
      <c r="F946" s="98">
        <v>0</v>
      </c>
      <c r="G946" s="19">
        <v>0</v>
      </c>
      <c r="H946" s="3" t="s">
        <v>47</v>
      </c>
    </row>
    <row r="947" spans="1:8" ht="21.95" hidden="1" customHeight="1" outlineLevel="1" x14ac:dyDescent="0.2">
      <c r="A947" s="147" t="s">
        <v>494</v>
      </c>
      <c r="B947" s="149" t="s">
        <v>591</v>
      </c>
      <c r="C947" s="99" t="s">
        <v>246</v>
      </c>
      <c r="D947" s="98">
        <f>D948+D949+D950+D951</f>
        <v>2495.1</v>
      </c>
      <c r="E947" s="19">
        <v>100</v>
      </c>
      <c r="F947" s="98">
        <f>F948+F949+F950+F951</f>
        <v>414.17</v>
      </c>
      <c r="G947" s="19">
        <f>G948+G949+G950+G951</f>
        <v>100</v>
      </c>
      <c r="H947" s="3">
        <f t="shared" ref="H947" si="236">F947/D947*100-100</f>
        <v>-83.400665303995822</v>
      </c>
    </row>
    <row r="948" spans="1:8" ht="35.25" hidden="1" customHeight="1" outlineLevel="1" x14ac:dyDescent="0.2">
      <c r="A948" s="147"/>
      <c r="B948" s="150"/>
      <c r="C948" s="99" t="s">
        <v>247</v>
      </c>
      <c r="D948" s="98">
        <v>0</v>
      </c>
      <c r="E948" s="19">
        <v>0</v>
      </c>
      <c r="F948" s="98">
        <v>0</v>
      </c>
      <c r="G948" s="19">
        <v>0</v>
      </c>
      <c r="H948" s="3" t="s">
        <v>47</v>
      </c>
    </row>
    <row r="949" spans="1:8" ht="21.95" hidden="1" customHeight="1" outlineLevel="1" x14ac:dyDescent="0.2">
      <c r="A949" s="147"/>
      <c r="B949" s="150"/>
      <c r="C949" s="99" t="s">
        <v>248</v>
      </c>
      <c r="D949" s="98">
        <v>0</v>
      </c>
      <c r="E949" s="19">
        <v>0</v>
      </c>
      <c r="F949" s="98">
        <v>0</v>
      </c>
      <c r="G949" s="19">
        <f>F949/F947*100</f>
        <v>0</v>
      </c>
      <c r="H949" s="3" t="s">
        <v>47</v>
      </c>
    </row>
    <row r="950" spans="1:8" ht="21.95" hidden="1" customHeight="1" outlineLevel="1" x14ac:dyDescent="0.2">
      <c r="A950" s="147"/>
      <c r="B950" s="150"/>
      <c r="C950" s="99" t="s">
        <v>249</v>
      </c>
      <c r="D950" s="98">
        <v>2495.1</v>
      </c>
      <c r="E950" s="19">
        <v>100</v>
      </c>
      <c r="F950" s="98">
        <v>414.17</v>
      </c>
      <c r="G950" s="19">
        <v>100</v>
      </c>
      <c r="H950" s="3">
        <f t="shared" ref="H950" si="237">F950/D950*100-100</f>
        <v>-83.400665303995822</v>
      </c>
    </row>
    <row r="951" spans="1:8" ht="21.95" hidden="1" customHeight="1" outlineLevel="1" x14ac:dyDescent="0.2">
      <c r="A951" s="148"/>
      <c r="B951" s="151"/>
      <c r="C951" s="99" t="s">
        <v>250</v>
      </c>
      <c r="D951" s="98">
        <v>0</v>
      </c>
      <c r="E951" s="19">
        <v>0</v>
      </c>
      <c r="F951" s="98">
        <v>0</v>
      </c>
      <c r="G951" s="19">
        <v>0</v>
      </c>
      <c r="H951" s="3" t="s">
        <v>47</v>
      </c>
    </row>
    <row r="952" spans="1:8" ht="21.95" hidden="1" customHeight="1" outlineLevel="1" x14ac:dyDescent="0.2">
      <c r="A952" s="160" t="s">
        <v>146</v>
      </c>
      <c r="B952" s="163" t="s">
        <v>592</v>
      </c>
      <c r="C952" s="97" t="s">
        <v>246</v>
      </c>
      <c r="D952" s="92">
        <f>D953+D954+D955+D956</f>
        <v>22672.2</v>
      </c>
      <c r="E952" s="93">
        <f>E953+E954+E955+E956</f>
        <v>100</v>
      </c>
      <c r="F952" s="92">
        <f>F953+F954+F955+F956</f>
        <v>4807.6099999999997</v>
      </c>
      <c r="G952" s="93">
        <f>G953+G954+G955+G956</f>
        <v>100</v>
      </c>
      <c r="H952" s="94">
        <f t="shared" ref="H952:H957" si="238">F952/D952*100-100</f>
        <v>-78.795132364746252</v>
      </c>
    </row>
    <row r="953" spans="1:8" ht="30.75" hidden="1" customHeight="1" outlineLevel="1" x14ac:dyDescent="0.2">
      <c r="A953" s="161"/>
      <c r="B953" s="153"/>
      <c r="C953" s="97" t="s">
        <v>247</v>
      </c>
      <c r="D953" s="92">
        <f>D958+D963+D968+D973+D978+D983</f>
        <v>1080</v>
      </c>
      <c r="E953" s="93">
        <f>D953/D952*100</f>
        <v>4.7635430174398596</v>
      </c>
      <c r="F953" s="92">
        <f>F958+F963+F968+F973+F978+F983</f>
        <v>272.61</v>
      </c>
      <c r="G953" s="93">
        <f>F953/F952*100</f>
        <v>5.6703850769925186</v>
      </c>
      <c r="H953" s="94">
        <f t="shared" si="238"/>
        <v>-74.758333333333326</v>
      </c>
    </row>
    <row r="954" spans="1:8" ht="21.95" hidden="1" customHeight="1" outlineLevel="1" x14ac:dyDescent="0.2">
      <c r="A954" s="161"/>
      <c r="B954" s="153"/>
      <c r="C954" s="97" t="s">
        <v>248</v>
      </c>
      <c r="D954" s="92">
        <f>D959+D964+D969</f>
        <v>0</v>
      </c>
      <c r="E954" s="93">
        <f>D954/D952*100</f>
        <v>0</v>
      </c>
      <c r="F954" s="92">
        <f>F959+F969+F974+F979+F984</f>
        <v>0</v>
      </c>
      <c r="G954" s="93">
        <f>F954/F952*100</f>
        <v>0</v>
      </c>
      <c r="H954" s="94" t="s">
        <v>47</v>
      </c>
    </row>
    <row r="955" spans="1:8" ht="21.95" hidden="1" customHeight="1" outlineLevel="1" x14ac:dyDescent="0.2">
      <c r="A955" s="161"/>
      <c r="B955" s="153"/>
      <c r="C955" s="97" t="s">
        <v>249</v>
      </c>
      <c r="D955" s="92">
        <f>D960+D965+D970+D975+D980+D985</f>
        <v>21592.2</v>
      </c>
      <c r="E955" s="93">
        <f>D955/D952*100</f>
        <v>95.236456982560142</v>
      </c>
      <c r="F955" s="92">
        <f>F960+F965+F970+F975+F980+F985</f>
        <v>4535</v>
      </c>
      <c r="G955" s="93">
        <f>F955/F952*100</f>
        <v>94.329614923007483</v>
      </c>
      <c r="H955" s="94">
        <f t="shared" si="238"/>
        <v>-78.997045229295765</v>
      </c>
    </row>
    <row r="956" spans="1:8" ht="21.95" hidden="1" customHeight="1" outlineLevel="1" x14ac:dyDescent="0.2">
      <c r="A956" s="162"/>
      <c r="B956" s="154"/>
      <c r="C956" s="97" t="s">
        <v>250</v>
      </c>
      <c r="D956" s="92">
        <f>D961+D966+D971+D976+D981+D986</f>
        <v>0</v>
      </c>
      <c r="E956" s="93">
        <f>D956/D952*100</f>
        <v>0</v>
      </c>
      <c r="F956" s="92">
        <f>F961+F966+F971+F976+F981+F986</f>
        <v>0</v>
      </c>
      <c r="G956" s="93">
        <f>F956/F952*100</f>
        <v>0</v>
      </c>
      <c r="H956" s="94" t="s">
        <v>47</v>
      </c>
    </row>
    <row r="957" spans="1:8" ht="21.95" hidden="1" customHeight="1" outlineLevel="1" x14ac:dyDescent="0.2">
      <c r="A957" s="147" t="s">
        <v>147</v>
      </c>
      <c r="B957" s="149" t="s">
        <v>593</v>
      </c>
      <c r="C957" s="99" t="s">
        <v>246</v>
      </c>
      <c r="D957" s="98">
        <f>D958+D959+D960+D961</f>
        <v>15222</v>
      </c>
      <c r="E957" s="19">
        <f>E958+E959+E960+E961</f>
        <v>100</v>
      </c>
      <c r="F957" s="98">
        <f>F958+F959+F960+F961</f>
        <v>3191</v>
      </c>
      <c r="G957" s="19">
        <f>G958+G959+G960+G961</f>
        <v>100</v>
      </c>
      <c r="H957" s="3">
        <f t="shared" si="238"/>
        <v>-79.036920247010897</v>
      </c>
    </row>
    <row r="958" spans="1:8" ht="30.75" hidden="1" customHeight="1" outlineLevel="1" x14ac:dyDescent="0.2">
      <c r="A958" s="147"/>
      <c r="B958" s="150"/>
      <c r="C958" s="99" t="s">
        <v>247</v>
      </c>
      <c r="D958" s="98">
        <v>0</v>
      </c>
      <c r="E958" s="19">
        <f>D958/D957*100</f>
        <v>0</v>
      </c>
      <c r="F958" s="98">
        <v>0</v>
      </c>
      <c r="G958" s="19">
        <f>F958/F957*100</f>
        <v>0</v>
      </c>
      <c r="H958" s="3" t="s">
        <v>47</v>
      </c>
    </row>
    <row r="959" spans="1:8" ht="21.95" hidden="1" customHeight="1" outlineLevel="1" x14ac:dyDescent="0.2">
      <c r="A959" s="147"/>
      <c r="B959" s="150"/>
      <c r="C959" s="99" t="s">
        <v>248</v>
      </c>
      <c r="D959" s="98">
        <v>0</v>
      </c>
      <c r="E959" s="19">
        <f>D959/D957*100</f>
        <v>0</v>
      </c>
      <c r="F959" s="98">
        <v>0</v>
      </c>
      <c r="G959" s="19">
        <f>F959/F957*100</f>
        <v>0</v>
      </c>
      <c r="H959" s="3" t="s">
        <v>47</v>
      </c>
    </row>
    <row r="960" spans="1:8" ht="21.95" hidden="1" customHeight="1" outlineLevel="1" x14ac:dyDescent="0.2">
      <c r="A960" s="147"/>
      <c r="B960" s="150"/>
      <c r="C960" s="99" t="s">
        <v>249</v>
      </c>
      <c r="D960" s="98">
        <v>15222</v>
      </c>
      <c r="E960" s="19">
        <f>D960/D957*100</f>
        <v>100</v>
      </c>
      <c r="F960" s="98">
        <v>3191</v>
      </c>
      <c r="G960" s="19">
        <f>F960/F957*100</f>
        <v>100</v>
      </c>
      <c r="H960" s="3">
        <f t="shared" ref="H960:H985" si="239">F960/D960*100-100</f>
        <v>-79.036920247010897</v>
      </c>
    </row>
    <row r="961" spans="1:8" ht="21.95" hidden="1" customHeight="1" outlineLevel="1" x14ac:dyDescent="0.2">
      <c r="A961" s="148"/>
      <c r="B961" s="151"/>
      <c r="C961" s="99" t="s">
        <v>250</v>
      </c>
      <c r="D961" s="98">
        <v>0</v>
      </c>
      <c r="E961" s="19">
        <f>D961/D957*100</f>
        <v>0</v>
      </c>
      <c r="F961" s="98">
        <v>0</v>
      </c>
      <c r="G961" s="19">
        <f>F961/F957*100</f>
        <v>0</v>
      </c>
      <c r="H961" s="3" t="s">
        <v>47</v>
      </c>
    </row>
    <row r="962" spans="1:8" ht="21.95" hidden="1" customHeight="1" outlineLevel="1" x14ac:dyDescent="0.2">
      <c r="A962" s="147" t="s">
        <v>148</v>
      </c>
      <c r="B962" s="149" t="s">
        <v>43</v>
      </c>
      <c r="C962" s="99" t="s">
        <v>246</v>
      </c>
      <c r="D962" s="98">
        <f>D963+D964+D965+D966</f>
        <v>1080</v>
      </c>
      <c r="E962" s="19">
        <f>E963+E964+E965+E966</f>
        <v>100</v>
      </c>
      <c r="F962" s="98">
        <f>F963+F964+F965+F966</f>
        <v>272.61</v>
      </c>
      <c r="G962" s="19">
        <f>G963+G964+G965+G966</f>
        <v>100</v>
      </c>
      <c r="H962" s="3">
        <f t="shared" si="239"/>
        <v>-74.758333333333326</v>
      </c>
    </row>
    <row r="963" spans="1:8" ht="32.25" hidden="1" customHeight="1" outlineLevel="1" x14ac:dyDescent="0.2">
      <c r="A963" s="147"/>
      <c r="B963" s="150"/>
      <c r="C963" s="99" t="s">
        <v>247</v>
      </c>
      <c r="D963" s="98">
        <v>1080</v>
      </c>
      <c r="E963" s="19">
        <f>D963/D962*100</f>
        <v>100</v>
      </c>
      <c r="F963" s="98">
        <v>272.61</v>
      </c>
      <c r="G963" s="19">
        <f>F963/F962*100</f>
        <v>100</v>
      </c>
      <c r="H963" s="3">
        <f>F963/D963*100-100</f>
        <v>-74.758333333333326</v>
      </c>
    </row>
    <row r="964" spans="1:8" ht="21.95" hidden="1" customHeight="1" outlineLevel="1" x14ac:dyDescent="0.2">
      <c r="A964" s="147"/>
      <c r="B964" s="150"/>
      <c r="C964" s="99" t="s">
        <v>248</v>
      </c>
      <c r="D964" s="98">
        <v>0</v>
      </c>
      <c r="E964" s="19">
        <f>D964/D962*100</f>
        <v>0</v>
      </c>
      <c r="F964" s="98">
        <v>0</v>
      </c>
      <c r="G964" s="19">
        <f>F964/F962*100</f>
        <v>0</v>
      </c>
      <c r="H964" s="3" t="s">
        <v>47</v>
      </c>
    </row>
    <row r="965" spans="1:8" ht="21.95" hidden="1" customHeight="1" outlineLevel="1" x14ac:dyDescent="0.2">
      <c r="A965" s="147"/>
      <c r="B965" s="150"/>
      <c r="C965" s="99" t="s">
        <v>249</v>
      </c>
      <c r="D965" s="98">
        <v>0</v>
      </c>
      <c r="E965" s="19">
        <f>D965/D962*100</f>
        <v>0</v>
      </c>
      <c r="F965" s="98">
        <v>0</v>
      </c>
      <c r="G965" s="19">
        <f>F965/F962*100</f>
        <v>0</v>
      </c>
      <c r="H965" s="3" t="s">
        <v>47</v>
      </c>
    </row>
    <row r="966" spans="1:8" ht="21.95" hidden="1" customHeight="1" outlineLevel="1" x14ac:dyDescent="0.2">
      <c r="A966" s="148"/>
      <c r="B966" s="151"/>
      <c r="C966" s="99" t="s">
        <v>250</v>
      </c>
      <c r="D966" s="98">
        <v>0</v>
      </c>
      <c r="E966" s="19">
        <f>D966/D962*100</f>
        <v>0</v>
      </c>
      <c r="F966" s="98">
        <v>0</v>
      </c>
      <c r="G966" s="19">
        <f>F966/F962*100</f>
        <v>0</v>
      </c>
      <c r="H966" s="3" t="s">
        <v>47</v>
      </c>
    </row>
    <row r="967" spans="1:8" ht="21.95" hidden="1" customHeight="1" outlineLevel="1" x14ac:dyDescent="0.2">
      <c r="A967" s="147" t="s">
        <v>149</v>
      </c>
      <c r="B967" s="149" t="s">
        <v>594</v>
      </c>
      <c r="C967" s="99" t="s">
        <v>246</v>
      </c>
      <c r="D967" s="98">
        <f>D968+D969+D970+D971</f>
        <v>2182</v>
      </c>
      <c r="E967" s="19">
        <f>E968+E969+E970+E971</f>
        <v>100</v>
      </c>
      <c r="F967" s="98">
        <f>F968+F969+F970+F971</f>
        <v>456</v>
      </c>
      <c r="G967" s="19">
        <f>G968+G969+G970+G971</f>
        <v>100</v>
      </c>
      <c r="H967" s="3">
        <f t="shared" si="239"/>
        <v>-79.101741521539878</v>
      </c>
    </row>
    <row r="968" spans="1:8" ht="33" hidden="1" customHeight="1" outlineLevel="1" x14ac:dyDescent="0.2">
      <c r="A968" s="147"/>
      <c r="B968" s="150"/>
      <c r="C968" s="99" t="s">
        <v>247</v>
      </c>
      <c r="D968" s="98">
        <v>0</v>
      </c>
      <c r="E968" s="19">
        <f>D968/D967*100</f>
        <v>0</v>
      </c>
      <c r="F968" s="98">
        <v>0</v>
      </c>
      <c r="G968" s="19">
        <f>F968/F967*100</f>
        <v>0</v>
      </c>
      <c r="H968" s="3" t="s">
        <v>47</v>
      </c>
    </row>
    <row r="969" spans="1:8" ht="21.95" hidden="1" customHeight="1" outlineLevel="1" x14ac:dyDescent="0.2">
      <c r="A969" s="147"/>
      <c r="B969" s="150"/>
      <c r="C969" s="99" t="s">
        <v>248</v>
      </c>
      <c r="D969" s="98">
        <v>0</v>
      </c>
      <c r="E969" s="19">
        <f>D969/D967*100</f>
        <v>0</v>
      </c>
      <c r="F969" s="98">
        <v>0</v>
      </c>
      <c r="G969" s="19">
        <f>F969/F967*100</f>
        <v>0</v>
      </c>
      <c r="H969" s="3" t="s">
        <v>47</v>
      </c>
    </row>
    <row r="970" spans="1:8" ht="21.95" hidden="1" customHeight="1" outlineLevel="1" x14ac:dyDescent="0.2">
      <c r="A970" s="147"/>
      <c r="B970" s="150"/>
      <c r="C970" s="99" t="s">
        <v>249</v>
      </c>
      <c r="D970" s="98">
        <v>2182</v>
      </c>
      <c r="E970" s="19">
        <f>D970/D967*100</f>
        <v>100</v>
      </c>
      <c r="F970" s="98">
        <v>456</v>
      </c>
      <c r="G970" s="19">
        <f>F970/F967*100</f>
        <v>100</v>
      </c>
      <c r="H970" s="3">
        <f t="shared" si="239"/>
        <v>-79.101741521539878</v>
      </c>
    </row>
    <row r="971" spans="1:8" ht="21.95" hidden="1" customHeight="1" outlineLevel="1" x14ac:dyDescent="0.2">
      <c r="A971" s="148"/>
      <c r="B971" s="151"/>
      <c r="C971" s="99" t="s">
        <v>250</v>
      </c>
      <c r="D971" s="98">
        <v>0</v>
      </c>
      <c r="E971" s="19">
        <f>D971/D967*100</f>
        <v>0</v>
      </c>
      <c r="F971" s="98">
        <v>0</v>
      </c>
      <c r="G971" s="19">
        <f>F971/F967*100</f>
        <v>0</v>
      </c>
      <c r="H971" s="3" t="s">
        <v>47</v>
      </c>
    </row>
    <row r="972" spans="1:8" ht="21.95" hidden="1" customHeight="1" outlineLevel="1" x14ac:dyDescent="0.2">
      <c r="A972" s="147" t="s">
        <v>150</v>
      </c>
      <c r="B972" s="149" t="s">
        <v>595</v>
      </c>
      <c r="C972" s="99" t="s">
        <v>246</v>
      </c>
      <c r="D972" s="98">
        <f>D973+D974+D975+D976</f>
        <v>1292</v>
      </c>
      <c r="E972" s="19">
        <f>E973+E974+E975+E976</f>
        <v>100</v>
      </c>
      <c r="F972" s="98">
        <f>F973+F974+F975+F976</f>
        <v>274</v>
      </c>
      <c r="G972" s="19">
        <f>G973+G974+G975+G976</f>
        <v>100</v>
      </c>
      <c r="H972" s="3">
        <f t="shared" si="239"/>
        <v>-78.792569659442719</v>
      </c>
    </row>
    <row r="973" spans="1:8" ht="29.25" hidden="1" customHeight="1" outlineLevel="1" x14ac:dyDescent="0.2">
      <c r="A973" s="147"/>
      <c r="B973" s="150"/>
      <c r="C973" s="99" t="s">
        <v>247</v>
      </c>
      <c r="D973" s="98">
        <v>0</v>
      </c>
      <c r="E973" s="19">
        <f>D973/D972*100</f>
        <v>0</v>
      </c>
      <c r="F973" s="98">
        <v>0</v>
      </c>
      <c r="G973" s="19">
        <f>F973/F972*100</f>
        <v>0</v>
      </c>
      <c r="H973" s="3" t="s">
        <v>47</v>
      </c>
    </row>
    <row r="974" spans="1:8" ht="21.95" hidden="1" customHeight="1" outlineLevel="1" x14ac:dyDescent="0.2">
      <c r="A974" s="147"/>
      <c r="B974" s="150"/>
      <c r="C974" s="99" t="s">
        <v>248</v>
      </c>
      <c r="D974" s="98">
        <v>0</v>
      </c>
      <c r="E974" s="19">
        <f>D974/D972*100</f>
        <v>0</v>
      </c>
      <c r="F974" s="98">
        <v>0</v>
      </c>
      <c r="G974" s="19">
        <f>F974/F972*100</f>
        <v>0</v>
      </c>
      <c r="H974" s="3" t="s">
        <v>47</v>
      </c>
    </row>
    <row r="975" spans="1:8" ht="21.95" hidden="1" customHeight="1" outlineLevel="1" x14ac:dyDescent="0.2">
      <c r="A975" s="147"/>
      <c r="B975" s="150"/>
      <c r="C975" s="99" t="s">
        <v>249</v>
      </c>
      <c r="D975" s="98">
        <v>1292</v>
      </c>
      <c r="E975" s="19">
        <f>D975/D972*100</f>
        <v>100</v>
      </c>
      <c r="F975" s="98">
        <v>274</v>
      </c>
      <c r="G975" s="19">
        <f>F975/F972*100</f>
        <v>100</v>
      </c>
      <c r="H975" s="3">
        <f>F975/D975*100-100</f>
        <v>-78.792569659442719</v>
      </c>
    </row>
    <row r="976" spans="1:8" ht="21.95" hidden="1" customHeight="1" outlineLevel="1" x14ac:dyDescent="0.2">
      <c r="A976" s="148"/>
      <c r="B976" s="151"/>
      <c r="C976" s="99" t="s">
        <v>250</v>
      </c>
      <c r="D976" s="98">
        <v>0</v>
      </c>
      <c r="E976" s="19">
        <f>D976/D972*100</f>
        <v>0</v>
      </c>
      <c r="F976" s="98">
        <v>0</v>
      </c>
      <c r="G976" s="19">
        <f>F976/F972*100</f>
        <v>0</v>
      </c>
      <c r="H976" s="3" t="s">
        <v>47</v>
      </c>
    </row>
    <row r="977" spans="1:8" ht="21.95" hidden="1" customHeight="1" outlineLevel="1" x14ac:dyDescent="0.2">
      <c r="A977" s="147" t="s">
        <v>151</v>
      </c>
      <c r="B977" s="149" t="s">
        <v>596</v>
      </c>
      <c r="C977" s="99" t="s">
        <v>246</v>
      </c>
      <c r="D977" s="98">
        <f>D978+D979+D980+D981</f>
        <v>2892</v>
      </c>
      <c r="E977" s="19">
        <f>E978+E979+E980+E981</f>
        <v>100</v>
      </c>
      <c r="F977" s="98">
        <f>F978+F979+F980+F981</f>
        <v>614</v>
      </c>
      <c r="G977" s="19">
        <f>G978+G979+G980+G981</f>
        <v>100</v>
      </c>
      <c r="H977" s="3">
        <f t="shared" si="239"/>
        <v>-78.769017980636235</v>
      </c>
    </row>
    <row r="978" spans="1:8" ht="30.75" hidden="1" customHeight="1" outlineLevel="1" x14ac:dyDescent="0.2">
      <c r="A978" s="147"/>
      <c r="B978" s="150"/>
      <c r="C978" s="99" t="s">
        <v>247</v>
      </c>
      <c r="D978" s="98">
        <v>0</v>
      </c>
      <c r="E978" s="19">
        <f>D978/D977*100</f>
        <v>0</v>
      </c>
      <c r="F978" s="98">
        <v>0</v>
      </c>
      <c r="G978" s="19">
        <f>F978/F977*100</f>
        <v>0</v>
      </c>
      <c r="H978" s="3" t="s">
        <v>47</v>
      </c>
    </row>
    <row r="979" spans="1:8" ht="21.95" hidden="1" customHeight="1" outlineLevel="1" x14ac:dyDescent="0.2">
      <c r="A979" s="147"/>
      <c r="B979" s="150"/>
      <c r="C979" s="99" t="s">
        <v>248</v>
      </c>
      <c r="D979" s="98">
        <v>0</v>
      </c>
      <c r="E979" s="19">
        <f>D979/D977*100</f>
        <v>0</v>
      </c>
      <c r="F979" s="98">
        <v>0</v>
      </c>
      <c r="G979" s="19">
        <f>F979/F977*100</f>
        <v>0</v>
      </c>
      <c r="H979" s="3" t="s">
        <v>47</v>
      </c>
    </row>
    <row r="980" spans="1:8" ht="21.95" hidden="1" customHeight="1" outlineLevel="1" x14ac:dyDescent="0.2">
      <c r="A980" s="147"/>
      <c r="B980" s="150"/>
      <c r="C980" s="99" t="s">
        <v>249</v>
      </c>
      <c r="D980" s="98">
        <v>2892</v>
      </c>
      <c r="E980" s="19">
        <f>D980/D977*100</f>
        <v>100</v>
      </c>
      <c r="F980" s="98">
        <v>614</v>
      </c>
      <c r="G980" s="19">
        <f>F980/F977*100</f>
        <v>100</v>
      </c>
      <c r="H980" s="3">
        <f t="shared" si="239"/>
        <v>-78.769017980636235</v>
      </c>
    </row>
    <row r="981" spans="1:8" ht="21.95" hidden="1" customHeight="1" outlineLevel="1" x14ac:dyDescent="0.2">
      <c r="A981" s="148"/>
      <c r="B981" s="151"/>
      <c r="C981" s="99" t="s">
        <v>250</v>
      </c>
      <c r="D981" s="98">
        <v>0</v>
      </c>
      <c r="E981" s="19">
        <f>D981/D977*100</f>
        <v>0</v>
      </c>
      <c r="F981" s="98">
        <v>0</v>
      </c>
      <c r="G981" s="19">
        <f>F981/F977*100</f>
        <v>0</v>
      </c>
      <c r="H981" s="3" t="s">
        <v>47</v>
      </c>
    </row>
    <row r="982" spans="1:8" ht="21.95" hidden="1" customHeight="1" outlineLevel="1" x14ac:dyDescent="0.2">
      <c r="A982" s="147" t="s">
        <v>258</v>
      </c>
      <c r="B982" s="149" t="s">
        <v>597</v>
      </c>
      <c r="C982" s="99" t="s">
        <v>246</v>
      </c>
      <c r="D982" s="98">
        <f>D983+D984+D985+D986</f>
        <v>4.2</v>
      </c>
      <c r="E982" s="19">
        <f>E983+E984+E985+E986</f>
        <v>100</v>
      </c>
      <c r="F982" s="98">
        <f>F983+F984+F985+F986</f>
        <v>0</v>
      </c>
      <c r="G982" s="19">
        <f>G983+G984+G985+G986</f>
        <v>0</v>
      </c>
      <c r="H982" s="3">
        <f t="shared" si="239"/>
        <v>-100</v>
      </c>
    </row>
    <row r="983" spans="1:8" ht="34.5" hidden="1" customHeight="1" outlineLevel="1" x14ac:dyDescent="0.2">
      <c r="A983" s="147"/>
      <c r="B983" s="150"/>
      <c r="C983" s="99" t="s">
        <v>247</v>
      </c>
      <c r="D983" s="98">
        <v>0</v>
      </c>
      <c r="E983" s="19">
        <f>D983/D982*100</f>
        <v>0</v>
      </c>
      <c r="F983" s="98">
        <v>0</v>
      </c>
      <c r="G983" s="19">
        <v>0</v>
      </c>
      <c r="H983" s="3" t="s">
        <v>47</v>
      </c>
    </row>
    <row r="984" spans="1:8" ht="21.95" hidden="1" customHeight="1" outlineLevel="1" x14ac:dyDescent="0.2">
      <c r="A984" s="147"/>
      <c r="B984" s="150"/>
      <c r="C984" s="99" t="s">
        <v>248</v>
      </c>
      <c r="D984" s="98">
        <v>0</v>
      </c>
      <c r="E984" s="19">
        <f>D984/D982*100</f>
        <v>0</v>
      </c>
      <c r="F984" s="98">
        <v>0</v>
      </c>
      <c r="G984" s="19">
        <v>0</v>
      </c>
      <c r="H984" s="3" t="s">
        <v>47</v>
      </c>
    </row>
    <row r="985" spans="1:8" ht="21.95" hidden="1" customHeight="1" outlineLevel="1" x14ac:dyDescent="0.2">
      <c r="A985" s="147"/>
      <c r="B985" s="150"/>
      <c r="C985" s="99" t="s">
        <v>249</v>
      </c>
      <c r="D985" s="98">
        <v>4.2</v>
      </c>
      <c r="E985" s="19">
        <f>D985/D982*100</f>
        <v>100</v>
      </c>
      <c r="F985" s="98">
        <v>0</v>
      </c>
      <c r="G985" s="19">
        <v>0</v>
      </c>
      <c r="H985" s="3">
        <f t="shared" si="239"/>
        <v>-100</v>
      </c>
    </row>
    <row r="986" spans="1:8" ht="21.95" hidden="1" customHeight="1" outlineLevel="1" x14ac:dyDescent="0.2">
      <c r="A986" s="148"/>
      <c r="B986" s="151"/>
      <c r="C986" s="99" t="s">
        <v>250</v>
      </c>
      <c r="D986" s="98">
        <v>0</v>
      </c>
      <c r="E986" s="19">
        <f>D986/D982*100</f>
        <v>0</v>
      </c>
      <c r="F986" s="98">
        <v>0</v>
      </c>
      <c r="G986" s="19">
        <v>0</v>
      </c>
      <c r="H986" s="3" t="s">
        <v>47</v>
      </c>
    </row>
    <row r="987" spans="1:8" ht="21.95" customHeight="1" collapsed="1" x14ac:dyDescent="0.2">
      <c r="A987" s="110" t="s">
        <v>152</v>
      </c>
      <c r="B987" s="135" t="s">
        <v>427</v>
      </c>
      <c r="C987" s="97" t="s">
        <v>246</v>
      </c>
      <c r="D987" s="92">
        <f>D988+D989+D990+D991</f>
        <v>483118</v>
      </c>
      <c r="E987" s="93">
        <f>SUM(E988:E991)</f>
        <v>100</v>
      </c>
      <c r="F987" s="92">
        <f>F988+F989+F990+F991</f>
        <v>112684.3</v>
      </c>
      <c r="G987" s="93">
        <f>SUM(G988:G991)</f>
        <v>100.00000000000001</v>
      </c>
      <c r="H987" s="94">
        <f>F987/D987*100-100</f>
        <v>-76.675615481103989</v>
      </c>
    </row>
    <row r="988" spans="1:8" ht="34.5" customHeight="1" x14ac:dyDescent="0.2">
      <c r="A988" s="110"/>
      <c r="B988" s="135"/>
      <c r="C988" s="97" t="s">
        <v>247</v>
      </c>
      <c r="D988" s="92">
        <f>D993+D1023+D1033</f>
        <v>210898</v>
      </c>
      <c r="E988" s="93">
        <f>D988/D987*100</f>
        <v>43.653517360148037</v>
      </c>
      <c r="F988" s="92">
        <f>F993+F1023+F1033</f>
        <v>58705.8</v>
      </c>
      <c r="G988" s="93">
        <f>F988/F987*100</f>
        <v>52.097585910370839</v>
      </c>
      <c r="H988" s="94">
        <f t="shared" ref="H988:H991" si="240">F988/D988*100-100</f>
        <v>-72.163889652817943</v>
      </c>
    </row>
    <row r="989" spans="1:8" ht="21.95" customHeight="1" x14ac:dyDescent="0.2">
      <c r="A989" s="110"/>
      <c r="B989" s="135"/>
      <c r="C989" s="97" t="s">
        <v>248</v>
      </c>
      <c r="D989" s="92">
        <f>D994+D1024+D1034</f>
        <v>0</v>
      </c>
      <c r="E989" s="93">
        <f>D989/D987*100</f>
        <v>0</v>
      </c>
      <c r="F989" s="92">
        <f>F994+F1024+F1034</f>
        <v>0</v>
      </c>
      <c r="G989" s="93">
        <f>F989/F987*100</f>
        <v>0</v>
      </c>
      <c r="H989" s="94">
        <v>0</v>
      </c>
    </row>
    <row r="990" spans="1:8" ht="21.95" customHeight="1" x14ac:dyDescent="0.2">
      <c r="A990" s="110"/>
      <c r="B990" s="135"/>
      <c r="C990" s="97" t="s">
        <v>249</v>
      </c>
      <c r="D990" s="92">
        <f>D995+D1025+D1035</f>
        <v>249200</v>
      </c>
      <c r="E990" s="93">
        <f>D990/D987*100</f>
        <v>51.581601182319844</v>
      </c>
      <c r="F990" s="92">
        <f>F995+F1025+F1035</f>
        <v>49306.8</v>
      </c>
      <c r="G990" s="93">
        <f>F990/F987*100</f>
        <v>43.75658365894806</v>
      </c>
      <c r="H990" s="94">
        <f t="shared" si="240"/>
        <v>-80.213964686998395</v>
      </c>
    </row>
    <row r="991" spans="1:8" ht="21.95" customHeight="1" x14ac:dyDescent="0.2">
      <c r="A991" s="110"/>
      <c r="B991" s="135"/>
      <c r="C991" s="97" t="s">
        <v>250</v>
      </c>
      <c r="D991" s="92">
        <f>D996+D1026+D1036</f>
        <v>23020</v>
      </c>
      <c r="E991" s="93">
        <f>D991/D987*100</f>
        <v>4.7648814575321143</v>
      </c>
      <c r="F991" s="92">
        <f>F996+F1026+F1036</f>
        <v>4671.7</v>
      </c>
      <c r="G991" s="93">
        <f>F991/F987*100</f>
        <v>4.1458304306811149</v>
      </c>
      <c r="H991" s="94">
        <f t="shared" si="240"/>
        <v>-79.705907906168548</v>
      </c>
    </row>
    <row r="992" spans="1:8" ht="19.5" hidden="1" customHeight="1" outlineLevel="1" x14ac:dyDescent="0.2">
      <c r="A992" s="110" t="s">
        <v>154</v>
      </c>
      <c r="B992" s="135" t="s">
        <v>428</v>
      </c>
      <c r="C992" s="97" t="s">
        <v>246</v>
      </c>
      <c r="D992" s="92">
        <f>D993+D994+D995+D996</f>
        <v>479698</v>
      </c>
      <c r="E992" s="93">
        <f t="shared" ref="E992:F992" si="241">E993+E994+E995+E996</f>
        <v>100.00000000000001</v>
      </c>
      <c r="F992" s="92">
        <f t="shared" si="241"/>
        <v>112034.40000000001</v>
      </c>
      <c r="G992" s="93">
        <f>SUM(G993:G996)</f>
        <v>100</v>
      </c>
      <c r="H992" s="94">
        <f>F992/D992*100-100</f>
        <v>-76.644805690246784</v>
      </c>
    </row>
    <row r="993" spans="1:8" ht="37.5" hidden="1" customHeight="1" outlineLevel="1" x14ac:dyDescent="0.2">
      <c r="A993" s="110"/>
      <c r="B993" s="135"/>
      <c r="C993" s="97" t="s">
        <v>247</v>
      </c>
      <c r="D993" s="92">
        <f>D1003+D1008+D1013+D1018</f>
        <v>207478</v>
      </c>
      <c r="E993" s="93">
        <f>D993/D992*100</f>
        <v>43.251795921600674</v>
      </c>
      <c r="F993" s="92">
        <f>F1003+F1008+F1013+F1018</f>
        <v>58055.9</v>
      </c>
      <c r="G993" s="93">
        <f>F993/F992*100</f>
        <v>51.819708946537844</v>
      </c>
      <c r="H993" s="94">
        <f t="shared" ref="H993:H996" si="242">F993/D993*100-100</f>
        <v>-72.018286276135299</v>
      </c>
    </row>
    <row r="994" spans="1:8" ht="21.75" hidden="1" customHeight="1" outlineLevel="1" x14ac:dyDescent="0.2">
      <c r="A994" s="110"/>
      <c r="B994" s="135"/>
      <c r="C994" s="97" t="s">
        <v>248</v>
      </c>
      <c r="D994" s="92">
        <f t="shared" ref="D994:F996" si="243">D1004+D1009+D1014+D1019</f>
        <v>0</v>
      </c>
      <c r="E994" s="93">
        <f>D994/D992*100</f>
        <v>0</v>
      </c>
      <c r="F994" s="92">
        <f t="shared" si="243"/>
        <v>0</v>
      </c>
      <c r="G994" s="93">
        <f>F994/F992*100</f>
        <v>0</v>
      </c>
      <c r="H994" s="94" t="s">
        <v>47</v>
      </c>
    </row>
    <row r="995" spans="1:8" ht="21.75" hidden="1" customHeight="1" outlineLevel="1" x14ac:dyDescent="0.2">
      <c r="A995" s="110"/>
      <c r="B995" s="135"/>
      <c r="C995" s="97" t="s">
        <v>249</v>
      </c>
      <c r="D995" s="92">
        <f t="shared" si="243"/>
        <v>249200</v>
      </c>
      <c r="E995" s="93">
        <f>D995/D992*100</f>
        <v>51.949351466964636</v>
      </c>
      <c r="F995" s="92">
        <f t="shared" si="243"/>
        <v>49306.8</v>
      </c>
      <c r="G995" s="93">
        <f>F995/F992*100</f>
        <v>44.010411088022963</v>
      </c>
      <c r="H995" s="94">
        <f t="shared" si="242"/>
        <v>-80.213964686998395</v>
      </c>
    </row>
    <row r="996" spans="1:8" ht="25.5" hidden="1" customHeight="1" outlineLevel="1" x14ac:dyDescent="0.2">
      <c r="A996" s="110"/>
      <c r="B996" s="135"/>
      <c r="C996" s="97" t="s">
        <v>250</v>
      </c>
      <c r="D996" s="92">
        <f t="shared" si="243"/>
        <v>23020</v>
      </c>
      <c r="E996" s="93">
        <f>D996/D992*100</f>
        <v>4.7988526114346941</v>
      </c>
      <c r="F996" s="92">
        <f>F1006</f>
        <v>4671.7</v>
      </c>
      <c r="G996" s="93">
        <f>F996/F992*100</f>
        <v>4.1698799654391863</v>
      </c>
      <c r="H996" s="94">
        <f t="shared" si="242"/>
        <v>-79.705907906168548</v>
      </c>
    </row>
    <row r="997" spans="1:8" ht="21.95" hidden="1" customHeight="1" outlineLevel="2" x14ac:dyDescent="0.2">
      <c r="A997" s="138" t="s">
        <v>155</v>
      </c>
      <c r="B997" s="141" t="s">
        <v>598</v>
      </c>
      <c r="C997" s="99" t="s">
        <v>246</v>
      </c>
      <c r="D997" s="92"/>
      <c r="E997" s="19" t="e">
        <f t="shared" ref="E997:G997" si="244">E998+E999+E1000+E1001</f>
        <v>#DIV/0!</v>
      </c>
      <c r="F997" s="98">
        <f t="shared" si="244"/>
        <v>0</v>
      </c>
      <c r="G997" s="19">
        <f t="shared" si="244"/>
        <v>0</v>
      </c>
      <c r="H997" s="3" t="e">
        <f>F997/D997*100-100</f>
        <v>#DIV/0!</v>
      </c>
    </row>
    <row r="998" spans="1:8" ht="30" hidden="1" customHeight="1" outlineLevel="2" x14ac:dyDescent="0.2">
      <c r="A998" s="139"/>
      <c r="B998" s="142"/>
      <c r="C998" s="99" t="s">
        <v>247</v>
      </c>
      <c r="D998" s="92"/>
      <c r="E998" s="19" t="e">
        <f>D998/D997*100</f>
        <v>#DIV/0!</v>
      </c>
      <c r="F998" s="98"/>
      <c r="G998" s="19">
        <v>0</v>
      </c>
      <c r="H998" s="3" t="e">
        <f t="shared" ref="H998:H1000" si="245">F998/D998*100-100</f>
        <v>#DIV/0!</v>
      </c>
    </row>
    <row r="999" spans="1:8" ht="21.95" hidden="1" customHeight="1" outlineLevel="2" x14ac:dyDescent="0.2">
      <c r="A999" s="139"/>
      <c r="B999" s="142"/>
      <c r="C999" s="99" t="s">
        <v>248</v>
      </c>
      <c r="D999" s="92"/>
      <c r="E999" s="19" t="e">
        <f>D999/D997*100</f>
        <v>#DIV/0!</v>
      </c>
      <c r="F999" s="98"/>
      <c r="G999" s="19">
        <v>0</v>
      </c>
      <c r="H999" s="3" t="e">
        <f t="shared" si="245"/>
        <v>#DIV/0!</v>
      </c>
    </row>
    <row r="1000" spans="1:8" ht="21.95" hidden="1" customHeight="1" outlineLevel="2" x14ac:dyDescent="0.2">
      <c r="A1000" s="139"/>
      <c r="B1000" s="142"/>
      <c r="C1000" s="99" t="s">
        <v>249</v>
      </c>
      <c r="D1000" s="92"/>
      <c r="E1000" s="19" t="e">
        <f>D1000/D997*100</f>
        <v>#DIV/0!</v>
      </c>
      <c r="F1000" s="98"/>
      <c r="G1000" s="19">
        <v>0</v>
      </c>
      <c r="H1000" s="3" t="e">
        <f t="shared" si="245"/>
        <v>#DIV/0!</v>
      </c>
    </row>
    <row r="1001" spans="1:8" ht="21.95" hidden="1" customHeight="1" outlineLevel="2" x14ac:dyDescent="0.2">
      <c r="A1001" s="140"/>
      <c r="B1001" s="142"/>
      <c r="C1001" s="99" t="s">
        <v>250</v>
      </c>
      <c r="D1001" s="92"/>
      <c r="E1001" s="19">
        <v>0</v>
      </c>
      <c r="F1001" s="98">
        <v>0</v>
      </c>
      <c r="G1001" s="19">
        <v>0</v>
      </c>
      <c r="H1001" s="3" t="s">
        <v>47</v>
      </c>
    </row>
    <row r="1002" spans="1:8" ht="42.75" hidden="1" customHeight="1" outlineLevel="1" collapsed="1" x14ac:dyDescent="0.2">
      <c r="A1002" s="136" t="s">
        <v>155</v>
      </c>
      <c r="B1002" s="137" t="s">
        <v>170</v>
      </c>
      <c r="C1002" s="99" t="s">
        <v>246</v>
      </c>
      <c r="D1002" s="98">
        <f>SUM(D1003:D1006)</f>
        <v>221380</v>
      </c>
      <c r="E1002" s="19">
        <f>SUM(E1003:E1006)</f>
        <v>100</v>
      </c>
      <c r="F1002" s="98">
        <f>F1003+F1004+F1005+F1006</f>
        <v>57459.6</v>
      </c>
      <c r="G1002" s="19">
        <f>SUM(G1003:G1006)</f>
        <v>100</v>
      </c>
      <c r="H1002" s="3">
        <f>F1002/D1002*100-100</f>
        <v>-74.04480982925287</v>
      </c>
    </row>
    <row r="1003" spans="1:8" ht="39" hidden="1" customHeight="1" outlineLevel="1" x14ac:dyDescent="0.2">
      <c r="A1003" s="136"/>
      <c r="B1003" s="137"/>
      <c r="C1003" s="99" t="s">
        <v>247</v>
      </c>
      <c r="D1003" s="98">
        <v>198360</v>
      </c>
      <c r="E1003" s="19">
        <f>D1003/D1002*100</f>
        <v>89.60159002619929</v>
      </c>
      <c r="F1003" s="98">
        <v>52787.9</v>
      </c>
      <c r="G1003" s="19">
        <f>F1003/F1002*100</f>
        <v>91.869591852362362</v>
      </c>
      <c r="H1003" s="3">
        <f>F1003/D1003*100-100</f>
        <v>-73.387830207703161</v>
      </c>
    </row>
    <row r="1004" spans="1:8" ht="31.5" hidden="1" customHeight="1" outlineLevel="1" x14ac:dyDescent="0.2">
      <c r="A1004" s="136"/>
      <c r="B1004" s="137"/>
      <c r="C1004" s="99" t="s">
        <v>248</v>
      </c>
      <c r="D1004" s="30">
        <v>0</v>
      </c>
      <c r="E1004" s="19">
        <f>D1004/D1002*100</f>
        <v>0</v>
      </c>
      <c r="F1004" s="30">
        <v>0</v>
      </c>
      <c r="G1004" s="19">
        <f>F1004/F1002*100</f>
        <v>0</v>
      </c>
      <c r="H1004" s="30" t="s">
        <v>47</v>
      </c>
    </row>
    <row r="1005" spans="1:8" ht="39.75" hidden="1" customHeight="1" outlineLevel="1" x14ac:dyDescent="0.2">
      <c r="A1005" s="136"/>
      <c r="B1005" s="137"/>
      <c r="C1005" s="99" t="s">
        <v>249</v>
      </c>
      <c r="D1005" s="98">
        <v>0</v>
      </c>
      <c r="E1005" s="19">
        <f>D1005/D1002*100</f>
        <v>0</v>
      </c>
      <c r="F1005" s="98">
        <v>0</v>
      </c>
      <c r="G1005" s="19">
        <f>F1005/F1002*100</f>
        <v>0</v>
      </c>
      <c r="H1005" s="3" t="s">
        <v>47</v>
      </c>
    </row>
    <row r="1006" spans="1:8" ht="37.5" hidden="1" customHeight="1" outlineLevel="1" x14ac:dyDescent="0.2">
      <c r="A1006" s="136"/>
      <c r="B1006" s="137"/>
      <c r="C1006" s="99" t="s">
        <v>250</v>
      </c>
      <c r="D1006" s="98">
        <v>23020</v>
      </c>
      <c r="E1006" s="19">
        <f>D1006/D1002*100</f>
        <v>10.398409973800703</v>
      </c>
      <c r="F1006" s="98">
        <v>4671.7</v>
      </c>
      <c r="G1006" s="19">
        <f>F1006/F1002*100</f>
        <v>8.1304081476376435</v>
      </c>
      <c r="H1006" s="3">
        <f>F1006/D1006*100-100</f>
        <v>-79.705907906168548</v>
      </c>
    </row>
    <row r="1007" spans="1:8" ht="37.5" hidden="1" customHeight="1" outlineLevel="1" x14ac:dyDescent="0.2">
      <c r="A1007" s="136" t="s">
        <v>156</v>
      </c>
      <c r="B1007" s="137" t="s">
        <v>599</v>
      </c>
      <c r="C1007" s="99" t="s">
        <v>246</v>
      </c>
      <c r="D1007" s="98">
        <f>D1008+D1009+D1010+D1011</f>
        <v>252554</v>
      </c>
      <c r="E1007" s="19">
        <f t="shared" ref="E1007" si="246">E1008+E1009+E1010+E1011</f>
        <v>100</v>
      </c>
      <c r="F1007" s="98">
        <f>F1008+F1009+F1010+F1011</f>
        <v>54447.100000000006</v>
      </c>
      <c r="G1007" s="19">
        <f>G1008+G1009+G1010+G1011</f>
        <v>100</v>
      </c>
      <c r="H1007" s="3">
        <f>F1007/D1007*100-100</f>
        <v>-78.441402630724511</v>
      </c>
    </row>
    <row r="1008" spans="1:8" ht="49.5" hidden="1" customHeight="1" outlineLevel="1" x14ac:dyDescent="0.2">
      <c r="A1008" s="136"/>
      <c r="B1008" s="137"/>
      <c r="C1008" s="99" t="s">
        <v>247</v>
      </c>
      <c r="D1008" s="98">
        <v>3354</v>
      </c>
      <c r="E1008" s="19">
        <f>D1008/D1007*100</f>
        <v>1.328032816744142</v>
      </c>
      <c r="F1008" s="87">
        <v>5140.3</v>
      </c>
      <c r="G1008" s="19">
        <f>F1008/F1007*100</f>
        <v>9.4409068618897969</v>
      </c>
      <c r="H1008" s="3">
        <f>F1008/D1008*100-100</f>
        <v>53.258795468097787</v>
      </c>
    </row>
    <row r="1009" spans="1:8" ht="42" hidden="1" customHeight="1" outlineLevel="1" x14ac:dyDescent="0.2">
      <c r="A1009" s="136"/>
      <c r="B1009" s="137"/>
      <c r="C1009" s="99" t="s">
        <v>248</v>
      </c>
      <c r="D1009" s="30">
        <v>0</v>
      </c>
      <c r="E1009" s="19">
        <f>D1009/D1007*100</f>
        <v>0</v>
      </c>
      <c r="F1009" s="87">
        <v>0</v>
      </c>
      <c r="G1009" s="19">
        <v>0</v>
      </c>
      <c r="H1009" s="30" t="s">
        <v>47</v>
      </c>
    </row>
    <row r="1010" spans="1:8" hidden="1" outlineLevel="1" x14ac:dyDescent="0.2">
      <c r="A1010" s="136"/>
      <c r="B1010" s="137"/>
      <c r="C1010" s="99" t="s">
        <v>249</v>
      </c>
      <c r="D1010" s="98">
        <v>249200</v>
      </c>
      <c r="E1010" s="19">
        <f>D1010/D1007*100</f>
        <v>98.671967183255859</v>
      </c>
      <c r="F1010" s="19">
        <v>49306.8</v>
      </c>
      <c r="G1010" s="19">
        <f>F1010/F1007*100</f>
        <v>90.5590931381102</v>
      </c>
      <c r="H1010" s="3">
        <f>F1010/D1010*100-100</f>
        <v>-80.213964686998395</v>
      </c>
    </row>
    <row r="1011" spans="1:8" hidden="1" outlineLevel="1" x14ac:dyDescent="0.2">
      <c r="A1011" s="136"/>
      <c r="B1011" s="137"/>
      <c r="C1011" s="99" t="s">
        <v>250</v>
      </c>
      <c r="D1011" s="30">
        <v>0</v>
      </c>
      <c r="E1011" s="19">
        <f>D1011/D1007*100</f>
        <v>0</v>
      </c>
      <c r="F1011" s="30">
        <v>0</v>
      </c>
      <c r="G1011" s="19">
        <v>0</v>
      </c>
      <c r="H1011" s="30" t="s">
        <v>47</v>
      </c>
    </row>
    <row r="1012" spans="1:8" hidden="1" outlineLevel="1" x14ac:dyDescent="0.2">
      <c r="A1012" s="136" t="s">
        <v>157</v>
      </c>
      <c r="B1012" s="137" t="s">
        <v>203</v>
      </c>
      <c r="C1012" s="99" t="s">
        <v>246</v>
      </c>
      <c r="D1012" s="98">
        <f>D1013</f>
        <v>3039</v>
      </c>
      <c r="E1012" s="19">
        <f>SUM(E1013:E1016)</f>
        <v>100</v>
      </c>
      <c r="F1012" s="98">
        <f>F1013</f>
        <v>127.6</v>
      </c>
      <c r="G1012" s="19">
        <f>SUM(G1013:G1016)</f>
        <v>100</v>
      </c>
      <c r="H1012" s="3">
        <f>F1012/D1012*100-100</f>
        <v>-95.801250411319515</v>
      </c>
    </row>
    <row r="1013" spans="1:8" ht="31.5" hidden="1" outlineLevel="1" x14ac:dyDescent="0.2">
      <c r="A1013" s="136"/>
      <c r="B1013" s="137"/>
      <c r="C1013" s="99" t="s">
        <v>247</v>
      </c>
      <c r="D1013" s="98">
        <v>3039</v>
      </c>
      <c r="E1013" s="19">
        <f>D1013/D1012*100</f>
        <v>100</v>
      </c>
      <c r="F1013" s="98">
        <v>127.6</v>
      </c>
      <c r="G1013" s="19">
        <f>F1013/F1012*100</f>
        <v>100</v>
      </c>
      <c r="H1013" s="3">
        <f>F1013/D1013*100-100</f>
        <v>-95.801250411319515</v>
      </c>
    </row>
    <row r="1014" spans="1:8" hidden="1" outlineLevel="1" x14ac:dyDescent="0.2">
      <c r="A1014" s="136"/>
      <c r="B1014" s="137"/>
      <c r="C1014" s="99" t="s">
        <v>248</v>
      </c>
      <c r="D1014" s="30">
        <v>0</v>
      </c>
      <c r="E1014" s="19">
        <f>D1014/D1012*100</f>
        <v>0</v>
      </c>
      <c r="F1014" s="30">
        <v>0</v>
      </c>
      <c r="G1014" s="19">
        <f>F1014/F1012*100</f>
        <v>0</v>
      </c>
      <c r="H1014" s="30" t="s">
        <v>47</v>
      </c>
    </row>
    <row r="1015" spans="1:8" hidden="1" outlineLevel="1" x14ac:dyDescent="0.2">
      <c r="A1015" s="136"/>
      <c r="B1015" s="137"/>
      <c r="C1015" s="99" t="s">
        <v>249</v>
      </c>
      <c r="D1015" s="30">
        <v>0</v>
      </c>
      <c r="E1015" s="19">
        <f>D1015/D1012*100</f>
        <v>0</v>
      </c>
      <c r="F1015" s="30">
        <v>0</v>
      </c>
      <c r="G1015" s="19">
        <f>F1015/F1012*100</f>
        <v>0</v>
      </c>
      <c r="H1015" s="30" t="s">
        <v>47</v>
      </c>
    </row>
    <row r="1016" spans="1:8" hidden="1" outlineLevel="1" x14ac:dyDescent="0.2">
      <c r="A1016" s="136"/>
      <c r="B1016" s="137"/>
      <c r="C1016" s="99" t="s">
        <v>250</v>
      </c>
      <c r="D1016" s="30">
        <v>0</v>
      </c>
      <c r="E1016" s="19">
        <f>D1016/D1012*100</f>
        <v>0</v>
      </c>
      <c r="F1016" s="30">
        <v>0</v>
      </c>
      <c r="G1016" s="19">
        <f>F1016/F1012*100</f>
        <v>0</v>
      </c>
      <c r="H1016" s="30" t="s">
        <v>47</v>
      </c>
    </row>
    <row r="1017" spans="1:8" ht="21.95" hidden="1" customHeight="1" outlineLevel="1" x14ac:dyDescent="0.2">
      <c r="A1017" s="138" t="s">
        <v>158</v>
      </c>
      <c r="B1017" s="137" t="s">
        <v>600</v>
      </c>
      <c r="C1017" s="99" t="s">
        <v>246</v>
      </c>
      <c r="D1017" s="98">
        <f>D1018+D1019+D1020+D1021</f>
        <v>2725</v>
      </c>
      <c r="E1017" s="19">
        <f>SUM(E1018:E1021)</f>
        <v>100</v>
      </c>
      <c r="F1017" s="98">
        <f>F1018+F1019+F1020+F1021</f>
        <v>0.1</v>
      </c>
      <c r="G1017" s="19">
        <f>G1018+G1019+G1020+G1021</f>
        <v>100</v>
      </c>
      <c r="H1017" s="3">
        <f t="shared" ref="H1017:H1020" si="247">F1017/D1017*100-100</f>
        <v>-99.996330275229354</v>
      </c>
    </row>
    <row r="1018" spans="1:8" ht="40.5" hidden="1" customHeight="1" outlineLevel="1" x14ac:dyDescent="0.2">
      <c r="A1018" s="139"/>
      <c r="B1018" s="137"/>
      <c r="C1018" s="99" t="s">
        <v>247</v>
      </c>
      <c r="D1018" s="98">
        <v>2725</v>
      </c>
      <c r="E1018" s="19">
        <f>D1018/D1017*100</f>
        <v>100</v>
      </c>
      <c r="F1018" s="98">
        <v>0.1</v>
      </c>
      <c r="G1018" s="19">
        <f>F1018/F1017*100</f>
        <v>100</v>
      </c>
      <c r="H1018" s="3">
        <f t="shared" si="247"/>
        <v>-99.996330275229354</v>
      </c>
    </row>
    <row r="1019" spans="1:8" ht="21.95" hidden="1" customHeight="1" outlineLevel="1" x14ac:dyDescent="0.2">
      <c r="A1019" s="139"/>
      <c r="B1019" s="137"/>
      <c r="C1019" s="99" t="s">
        <v>248</v>
      </c>
      <c r="D1019" s="98">
        <v>0</v>
      </c>
      <c r="E1019" s="19">
        <v>0</v>
      </c>
      <c r="F1019" s="98">
        <v>0</v>
      </c>
      <c r="G1019" s="19">
        <v>0</v>
      </c>
      <c r="H1019" s="3" t="s">
        <v>47</v>
      </c>
    </row>
    <row r="1020" spans="1:8" ht="21.95" hidden="1" customHeight="1" outlineLevel="1" x14ac:dyDescent="0.2">
      <c r="A1020" s="139"/>
      <c r="B1020" s="137"/>
      <c r="C1020" s="99" t="s">
        <v>249</v>
      </c>
      <c r="D1020" s="98">
        <v>0</v>
      </c>
      <c r="E1020" s="19">
        <f>D1020/D1017*100</f>
        <v>0</v>
      </c>
      <c r="F1020" s="98">
        <v>0</v>
      </c>
      <c r="G1020" s="19">
        <v>0</v>
      </c>
      <c r="H1020" s="3" t="e">
        <f t="shared" si="247"/>
        <v>#DIV/0!</v>
      </c>
    </row>
    <row r="1021" spans="1:8" ht="21.95" hidden="1" customHeight="1" outlineLevel="1" x14ac:dyDescent="0.2">
      <c r="A1021" s="140"/>
      <c r="B1021" s="137"/>
      <c r="C1021" s="99" t="s">
        <v>250</v>
      </c>
      <c r="D1021" s="98">
        <v>0</v>
      </c>
      <c r="E1021" s="19">
        <v>0</v>
      </c>
      <c r="F1021" s="98">
        <v>0</v>
      </c>
      <c r="G1021" s="19">
        <v>0</v>
      </c>
      <c r="H1021" s="3" t="s">
        <v>47</v>
      </c>
    </row>
    <row r="1022" spans="1:8" ht="21.95" hidden="1" customHeight="1" outlineLevel="1" x14ac:dyDescent="0.2">
      <c r="A1022" s="110" t="s">
        <v>159</v>
      </c>
      <c r="B1022" s="135" t="s">
        <v>346</v>
      </c>
      <c r="C1022" s="97" t="s">
        <v>246</v>
      </c>
      <c r="D1022" s="92">
        <f>SUM(D1023:D1026)</f>
        <v>180</v>
      </c>
      <c r="E1022" s="93">
        <f>SUM(E1023:E1026)</f>
        <v>100</v>
      </c>
      <c r="F1022" s="92">
        <f>SUM(F1023:F1026)</f>
        <v>42</v>
      </c>
      <c r="G1022" s="93">
        <f>SUM(G1023:G1026)</f>
        <v>100</v>
      </c>
      <c r="H1022" s="94">
        <f>F1022/D1022*100-100</f>
        <v>-76.666666666666671</v>
      </c>
    </row>
    <row r="1023" spans="1:8" ht="39" hidden="1" customHeight="1" outlineLevel="1" x14ac:dyDescent="0.2">
      <c r="A1023" s="110"/>
      <c r="B1023" s="135"/>
      <c r="C1023" s="97" t="s">
        <v>247</v>
      </c>
      <c r="D1023" s="92">
        <f>D1028</f>
        <v>180</v>
      </c>
      <c r="E1023" s="93">
        <f>D1023/D1022*100</f>
        <v>100</v>
      </c>
      <c r="F1023" s="92">
        <f>F1028</f>
        <v>42</v>
      </c>
      <c r="G1023" s="93">
        <f>F1023/F1022*100</f>
        <v>100</v>
      </c>
      <c r="H1023" s="94">
        <f>H1022</f>
        <v>-76.666666666666671</v>
      </c>
    </row>
    <row r="1024" spans="1:8" ht="21.95" hidden="1" customHeight="1" outlineLevel="1" x14ac:dyDescent="0.2">
      <c r="A1024" s="110"/>
      <c r="B1024" s="135"/>
      <c r="C1024" s="97" t="s">
        <v>248</v>
      </c>
      <c r="D1024" s="92">
        <f>D1029</f>
        <v>0</v>
      </c>
      <c r="E1024" s="93">
        <f>D1024/D1022*100</f>
        <v>0</v>
      </c>
      <c r="F1024" s="26">
        <f>F1029</f>
        <v>0</v>
      </c>
      <c r="G1024" s="93">
        <f>F1024/F1022*100</f>
        <v>0</v>
      </c>
      <c r="H1024" s="26" t="s">
        <v>47</v>
      </c>
    </row>
    <row r="1025" spans="1:8" ht="21.95" hidden="1" customHeight="1" outlineLevel="1" x14ac:dyDescent="0.2">
      <c r="A1025" s="110"/>
      <c r="B1025" s="135"/>
      <c r="C1025" s="97" t="s">
        <v>249</v>
      </c>
      <c r="D1025" s="92">
        <f t="shared" ref="D1025:F1026" si="248">D1030</f>
        <v>0</v>
      </c>
      <c r="E1025" s="93">
        <f>D1025/D1022*100</f>
        <v>0</v>
      </c>
      <c r="F1025" s="26">
        <f t="shared" si="248"/>
        <v>0</v>
      </c>
      <c r="G1025" s="93">
        <f>F1025/F1022*100</f>
        <v>0</v>
      </c>
      <c r="H1025" s="26" t="s">
        <v>47</v>
      </c>
    </row>
    <row r="1026" spans="1:8" ht="21.95" hidden="1" customHeight="1" outlineLevel="1" x14ac:dyDescent="0.2">
      <c r="A1026" s="110"/>
      <c r="B1026" s="135"/>
      <c r="C1026" s="97" t="s">
        <v>250</v>
      </c>
      <c r="D1026" s="92">
        <f t="shared" si="248"/>
        <v>0</v>
      </c>
      <c r="E1026" s="93">
        <f>D1026/D1022*100</f>
        <v>0</v>
      </c>
      <c r="F1026" s="26">
        <f t="shared" si="248"/>
        <v>0</v>
      </c>
      <c r="G1026" s="93">
        <f>F1026/F1022*100</f>
        <v>0</v>
      </c>
      <c r="H1026" s="26" t="s">
        <v>47</v>
      </c>
    </row>
    <row r="1027" spans="1:8" ht="21.95" hidden="1" customHeight="1" outlineLevel="1" x14ac:dyDescent="0.2">
      <c r="A1027" s="136" t="s">
        <v>454</v>
      </c>
      <c r="B1027" s="137" t="s">
        <v>203</v>
      </c>
      <c r="C1027" s="99" t="s">
        <v>246</v>
      </c>
      <c r="D1027" s="98">
        <f>SUM(D1028:D1031)</f>
        <v>180</v>
      </c>
      <c r="E1027" s="19">
        <f>SUM(E1028:E1031)</f>
        <v>100</v>
      </c>
      <c r="F1027" s="98">
        <f>SUM(F1028:F1031)</f>
        <v>42</v>
      </c>
      <c r="G1027" s="19">
        <f>SUM(G1028:G1031)</f>
        <v>100</v>
      </c>
      <c r="H1027" s="3">
        <f>F1027/D1027*100-100</f>
        <v>-76.666666666666671</v>
      </c>
    </row>
    <row r="1028" spans="1:8" ht="30" hidden="1" customHeight="1" outlineLevel="1" x14ac:dyDescent="0.2">
      <c r="A1028" s="136"/>
      <c r="B1028" s="137"/>
      <c r="C1028" s="99" t="s">
        <v>247</v>
      </c>
      <c r="D1028" s="98">
        <v>180</v>
      </c>
      <c r="E1028" s="19">
        <f>D1028/D1027*100</f>
        <v>100</v>
      </c>
      <c r="F1028" s="98">
        <v>42</v>
      </c>
      <c r="G1028" s="19">
        <f>F1028/F1027*100</f>
        <v>100</v>
      </c>
      <c r="H1028" s="3">
        <f>F1028/D1028*100-100</f>
        <v>-76.666666666666671</v>
      </c>
    </row>
    <row r="1029" spans="1:8" ht="21.95" hidden="1" customHeight="1" outlineLevel="1" x14ac:dyDescent="0.2">
      <c r="A1029" s="136"/>
      <c r="B1029" s="137"/>
      <c r="C1029" s="99" t="s">
        <v>248</v>
      </c>
      <c r="D1029" s="92">
        <v>0</v>
      </c>
      <c r="E1029" s="19">
        <f>D1029/D1027*100</f>
        <v>0</v>
      </c>
      <c r="F1029" s="30">
        <v>0</v>
      </c>
      <c r="G1029" s="19">
        <f>F1029/F1027*100</f>
        <v>0</v>
      </c>
      <c r="H1029" s="30" t="s">
        <v>47</v>
      </c>
    </row>
    <row r="1030" spans="1:8" ht="21.95" hidden="1" customHeight="1" outlineLevel="1" x14ac:dyDescent="0.2">
      <c r="A1030" s="136"/>
      <c r="B1030" s="137"/>
      <c r="C1030" s="99" t="s">
        <v>249</v>
      </c>
      <c r="D1030" s="92">
        <v>0</v>
      </c>
      <c r="E1030" s="19">
        <f>D1030/D1027*100</f>
        <v>0</v>
      </c>
      <c r="F1030" s="30">
        <v>0</v>
      </c>
      <c r="G1030" s="19">
        <f>F1030/F1027*100</f>
        <v>0</v>
      </c>
      <c r="H1030" s="30" t="s">
        <v>47</v>
      </c>
    </row>
    <row r="1031" spans="1:8" ht="21.95" hidden="1" customHeight="1" outlineLevel="1" x14ac:dyDescent="0.2">
      <c r="A1031" s="136"/>
      <c r="B1031" s="137"/>
      <c r="C1031" s="99" t="s">
        <v>250</v>
      </c>
      <c r="D1031" s="92">
        <v>0</v>
      </c>
      <c r="E1031" s="19">
        <f>D1031/D1027*100</f>
        <v>0</v>
      </c>
      <c r="F1031" s="30">
        <v>0</v>
      </c>
      <c r="G1031" s="19">
        <f>F1031/F1027*100</f>
        <v>0</v>
      </c>
      <c r="H1031" s="30" t="s">
        <v>47</v>
      </c>
    </row>
    <row r="1032" spans="1:8" ht="21.95" hidden="1" customHeight="1" outlineLevel="1" x14ac:dyDescent="0.2">
      <c r="A1032" s="110" t="s">
        <v>160</v>
      </c>
      <c r="B1032" s="135" t="s">
        <v>381</v>
      </c>
      <c r="C1032" s="97" t="s">
        <v>246</v>
      </c>
      <c r="D1032" s="92">
        <f>SUM(D1033:D1036)</f>
        <v>3240</v>
      </c>
      <c r="E1032" s="93">
        <f>SUM(E1033:E1036)</f>
        <v>100</v>
      </c>
      <c r="F1032" s="92">
        <f>SUM(F1033:F1036)</f>
        <v>607.9</v>
      </c>
      <c r="G1032" s="93">
        <f>SUM(G1033:G1036)</f>
        <v>100</v>
      </c>
      <c r="H1032" s="94">
        <f>F1032/D1032*100-100</f>
        <v>-81.237654320987659</v>
      </c>
    </row>
    <row r="1033" spans="1:8" ht="33.75" hidden="1" customHeight="1" outlineLevel="1" x14ac:dyDescent="0.2">
      <c r="A1033" s="110"/>
      <c r="B1033" s="135"/>
      <c r="C1033" s="97" t="s">
        <v>247</v>
      </c>
      <c r="D1033" s="92">
        <f>D1038+D1043</f>
        <v>3240</v>
      </c>
      <c r="E1033" s="93">
        <f>D1033/D1032*100</f>
        <v>100</v>
      </c>
      <c r="F1033" s="92">
        <f>F1038+F1043</f>
        <v>607.9</v>
      </c>
      <c r="G1033" s="93">
        <f>F1033/F1032*100</f>
        <v>100</v>
      </c>
      <c r="H1033" s="94">
        <f>F1033/D1033*100-100</f>
        <v>-81.237654320987659</v>
      </c>
    </row>
    <row r="1034" spans="1:8" ht="21.95" hidden="1" customHeight="1" outlineLevel="1" x14ac:dyDescent="0.2">
      <c r="A1034" s="110"/>
      <c r="B1034" s="135"/>
      <c r="C1034" s="97" t="s">
        <v>248</v>
      </c>
      <c r="D1034" s="92">
        <f>D1039+D1044</f>
        <v>0</v>
      </c>
      <c r="E1034" s="93">
        <f t="shared" ref="E1034:G1036" si="249">E1039+E1044</f>
        <v>0</v>
      </c>
      <c r="F1034" s="92">
        <f t="shared" si="249"/>
        <v>0</v>
      </c>
      <c r="G1034" s="93">
        <f t="shared" si="249"/>
        <v>0</v>
      </c>
      <c r="H1034" s="92" t="s">
        <v>47</v>
      </c>
    </row>
    <row r="1035" spans="1:8" ht="21.95" hidden="1" customHeight="1" outlineLevel="1" x14ac:dyDescent="0.2">
      <c r="A1035" s="110"/>
      <c r="B1035" s="135"/>
      <c r="C1035" s="97" t="s">
        <v>249</v>
      </c>
      <c r="D1035" s="92">
        <f>D1040+D1045</f>
        <v>0</v>
      </c>
      <c r="E1035" s="93">
        <f t="shared" si="249"/>
        <v>0</v>
      </c>
      <c r="F1035" s="92">
        <f t="shared" si="249"/>
        <v>0</v>
      </c>
      <c r="G1035" s="93">
        <f t="shared" si="249"/>
        <v>0</v>
      </c>
      <c r="H1035" s="92" t="s">
        <v>47</v>
      </c>
    </row>
    <row r="1036" spans="1:8" ht="21.75" hidden="1" customHeight="1" outlineLevel="1" x14ac:dyDescent="0.2">
      <c r="A1036" s="110"/>
      <c r="B1036" s="135"/>
      <c r="C1036" s="97" t="s">
        <v>250</v>
      </c>
      <c r="D1036" s="92">
        <f>D1041+D1046</f>
        <v>0</v>
      </c>
      <c r="E1036" s="93">
        <f t="shared" si="249"/>
        <v>0</v>
      </c>
      <c r="F1036" s="92">
        <f t="shared" si="249"/>
        <v>0</v>
      </c>
      <c r="G1036" s="93">
        <f t="shared" si="249"/>
        <v>0</v>
      </c>
      <c r="H1036" s="92" t="s">
        <v>47</v>
      </c>
    </row>
    <row r="1037" spans="1:8" ht="21.75" hidden="1" customHeight="1" outlineLevel="1" x14ac:dyDescent="0.2">
      <c r="A1037" s="136" t="s">
        <v>161</v>
      </c>
      <c r="B1037" s="137" t="s">
        <v>211</v>
      </c>
      <c r="C1037" s="99" t="s">
        <v>246</v>
      </c>
      <c r="D1037" s="98">
        <f>SUM(D1038:D1041)</f>
        <v>3240</v>
      </c>
      <c r="E1037" s="19">
        <f>SUM(E1038:E1041)</f>
        <v>100</v>
      </c>
      <c r="F1037" s="98">
        <f>F1038</f>
        <v>607.9</v>
      </c>
      <c r="G1037" s="19">
        <f>SUM(G1038:G1041)</f>
        <v>100</v>
      </c>
      <c r="H1037" s="3">
        <f>F1037/D1037*100-100</f>
        <v>-81.237654320987659</v>
      </c>
    </row>
    <row r="1038" spans="1:8" ht="41.25" hidden="1" customHeight="1" outlineLevel="1" x14ac:dyDescent="0.2">
      <c r="A1038" s="136"/>
      <c r="B1038" s="137"/>
      <c r="C1038" s="99" t="s">
        <v>247</v>
      </c>
      <c r="D1038" s="98">
        <v>3240</v>
      </c>
      <c r="E1038" s="19">
        <f>D1038/D1037*100</f>
        <v>100</v>
      </c>
      <c r="F1038" s="98">
        <v>607.9</v>
      </c>
      <c r="G1038" s="19">
        <f>F1038/F1037*100</f>
        <v>100</v>
      </c>
      <c r="H1038" s="3">
        <f>F1038/D1038*100-100</f>
        <v>-81.237654320987659</v>
      </c>
    </row>
    <row r="1039" spans="1:8" ht="21.75" hidden="1" customHeight="1" outlineLevel="1" x14ac:dyDescent="0.2">
      <c r="A1039" s="136"/>
      <c r="B1039" s="137"/>
      <c r="C1039" s="99" t="s">
        <v>248</v>
      </c>
      <c r="D1039" s="98">
        <v>0</v>
      </c>
      <c r="E1039" s="19">
        <f>D1039/D1037*100</f>
        <v>0</v>
      </c>
      <c r="F1039" s="98">
        <v>0</v>
      </c>
      <c r="G1039" s="19">
        <f>F1039/F1037*100</f>
        <v>0</v>
      </c>
      <c r="H1039" s="3" t="s">
        <v>47</v>
      </c>
    </row>
    <row r="1040" spans="1:8" ht="21.75" hidden="1" customHeight="1" outlineLevel="1" x14ac:dyDescent="0.2">
      <c r="A1040" s="136"/>
      <c r="B1040" s="137"/>
      <c r="C1040" s="99" t="s">
        <v>249</v>
      </c>
      <c r="D1040" s="98">
        <v>0</v>
      </c>
      <c r="E1040" s="19">
        <f>D1040/D1037*100</f>
        <v>0</v>
      </c>
      <c r="F1040" s="98">
        <v>0</v>
      </c>
      <c r="G1040" s="19">
        <f>F1040/F1037*100</f>
        <v>0</v>
      </c>
      <c r="H1040" s="3" t="s">
        <v>47</v>
      </c>
    </row>
    <row r="1041" spans="1:8" ht="21.75" hidden="1" customHeight="1" outlineLevel="1" x14ac:dyDescent="0.2">
      <c r="A1041" s="136"/>
      <c r="B1041" s="137"/>
      <c r="C1041" s="99" t="s">
        <v>250</v>
      </c>
      <c r="D1041" s="98">
        <v>0</v>
      </c>
      <c r="E1041" s="19">
        <f>D1041/D1037*100</f>
        <v>0</v>
      </c>
      <c r="F1041" s="98">
        <v>0</v>
      </c>
      <c r="G1041" s="19">
        <f>F1041/F1037*100</f>
        <v>0</v>
      </c>
      <c r="H1041" s="3" t="s">
        <v>47</v>
      </c>
    </row>
    <row r="1042" spans="1:8" ht="21.75" hidden="1" customHeight="1" outlineLevel="1" x14ac:dyDescent="0.2">
      <c r="A1042" s="136"/>
      <c r="B1042" s="137"/>
      <c r="C1042" s="99"/>
      <c r="D1042" s="98"/>
      <c r="E1042" s="19"/>
      <c r="F1042" s="98"/>
      <c r="G1042" s="19"/>
      <c r="H1042" s="3"/>
    </row>
    <row r="1043" spans="1:8" ht="29.25" hidden="1" customHeight="1" outlineLevel="1" x14ac:dyDescent="0.2">
      <c r="A1043" s="136"/>
      <c r="B1043" s="137"/>
      <c r="C1043" s="99"/>
      <c r="D1043" s="98"/>
      <c r="E1043" s="19"/>
      <c r="F1043" s="98"/>
      <c r="G1043" s="19"/>
      <c r="H1043" s="3"/>
    </row>
    <row r="1044" spans="1:8" ht="21.95" hidden="1" customHeight="1" outlineLevel="1" x14ac:dyDescent="0.2">
      <c r="A1044" s="136"/>
      <c r="B1044" s="137"/>
      <c r="C1044" s="99"/>
      <c r="D1044" s="98"/>
      <c r="E1044" s="19"/>
      <c r="F1044" s="98"/>
      <c r="G1044" s="19"/>
      <c r="H1044" s="3"/>
    </row>
    <row r="1045" spans="1:8" ht="21.95" hidden="1" customHeight="1" outlineLevel="1" x14ac:dyDescent="0.2">
      <c r="A1045" s="136"/>
      <c r="B1045" s="137"/>
      <c r="C1045" s="99"/>
      <c r="D1045" s="98"/>
      <c r="E1045" s="19"/>
      <c r="F1045" s="98"/>
      <c r="G1045" s="19"/>
      <c r="H1045" s="3"/>
    </row>
    <row r="1046" spans="1:8" ht="32.25" hidden="1" customHeight="1" outlineLevel="1" x14ac:dyDescent="0.2">
      <c r="A1046" s="136"/>
      <c r="B1046" s="137"/>
      <c r="C1046" s="99"/>
      <c r="D1046" s="98"/>
      <c r="E1046" s="19"/>
      <c r="F1046" s="98"/>
      <c r="G1046" s="19"/>
      <c r="H1046" s="3"/>
    </row>
    <row r="1047" spans="1:8" ht="21.95" customHeight="1" collapsed="1" x14ac:dyDescent="0.2">
      <c r="A1047" s="110" t="s">
        <v>163</v>
      </c>
      <c r="B1047" s="135" t="s">
        <v>414</v>
      </c>
      <c r="C1047" s="97" t="s">
        <v>246</v>
      </c>
      <c r="D1047" s="92">
        <v>32327</v>
      </c>
      <c r="E1047" s="93">
        <v>100</v>
      </c>
      <c r="F1047" s="92">
        <v>7384.4</v>
      </c>
      <c r="G1047" s="93">
        <v>100</v>
      </c>
      <c r="H1047" s="94">
        <f>F1047/D1047*100-100</f>
        <v>-77.157175116775448</v>
      </c>
    </row>
    <row r="1048" spans="1:8" ht="36.75" customHeight="1" x14ac:dyDescent="0.2">
      <c r="A1048" s="110"/>
      <c r="B1048" s="135"/>
      <c r="C1048" s="97" t="s">
        <v>247</v>
      </c>
      <c r="D1048" s="92">
        <v>26227</v>
      </c>
      <c r="E1048" s="93">
        <v>81.099999999999994</v>
      </c>
      <c r="F1048" s="92">
        <v>6953.5</v>
      </c>
      <c r="G1048" s="93">
        <v>94.2</v>
      </c>
      <c r="H1048" s="94">
        <f>F1048/D1048*100-100</f>
        <v>-73.487245967895689</v>
      </c>
    </row>
    <row r="1049" spans="1:8" ht="21.95" customHeight="1" x14ac:dyDescent="0.2">
      <c r="A1049" s="110"/>
      <c r="B1049" s="135"/>
      <c r="C1049" s="97" t="s">
        <v>248</v>
      </c>
      <c r="D1049" s="92">
        <v>0</v>
      </c>
      <c r="E1049" s="93">
        <v>0</v>
      </c>
      <c r="F1049" s="92">
        <f t="shared" ref="F1049" si="250">F1054+F1064</f>
        <v>0</v>
      </c>
      <c r="G1049" s="93">
        <v>0</v>
      </c>
      <c r="H1049" s="94" t="s">
        <v>47</v>
      </c>
    </row>
    <row r="1050" spans="1:8" ht="21.95" customHeight="1" x14ac:dyDescent="0.2">
      <c r="A1050" s="110"/>
      <c r="B1050" s="135"/>
      <c r="C1050" s="97" t="s">
        <v>249</v>
      </c>
      <c r="D1050" s="92">
        <v>0</v>
      </c>
      <c r="E1050" s="93">
        <v>0</v>
      </c>
      <c r="F1050" s="92">
        <v>0</v>
      </c>
      <c r="G1050" s="93">
        <v>0</v>
      </c>
      <c r="H1050" s="94" t="s">
        <v>47</v>
      </c>
    </row>
    <row r="1051" spans="1:8" ht="26.25" customHeight="1" x14ac:dyDescent="0.2">
      <c r="A1051" s="110"/>
      <c r="B1051" s="135"/>
      <c r="C1051" s="97" t="s">
        <v>250</v>
      </c>
      <c r="D1051" s="92">
        <v>6100</v>
      </c>
      <c r="E1051" s="93">
        <v>18.899999999999999</v>
      </c>
      <c r="F1051" s="92">
        <v>430.9</v>
      </c>
      <c r="G1051" s="93">
        <v>5.8</v>
      </c>
      <c r="H1051" s="94">
        <f>F1051/D1051*100-100</f>
        <v>-92.936065573770492</v>
      </c>
    </row>
    <row r="1052" spans="1:8" ht="21.95" hidden="1" customHeight="1" outlineLevel="1" x14ac:dyDescent="0.2">
      <c r="A1052" s="110" t="s">
        <v>164</v>
      </c>
      <c r="B1052" s="135" t="s">
        <v>348</v>
      </c>
      <c r="C1052" s="97" t="s">
        <v>246</v>
      </c>
      <c r="D1052" s="92">
        <v>800</v>
      </c>
      <c r="E1052" s="93">
        <v>100</v>
      </c>
      <c r="F1052" s="92">
        <v>41.3</v>
      </c>
      <c r="G1052" s="93">
        <v>100</v>
      </c>
      <c r="H1052" s="94">
        <f>F1052/D1052*100-100</f>
        <v>-94.837500000000006</v>
      </c>
    </row>
    <row r="1053" spans="1:8" ht="28.5" hidden="1" customHeight="1" outlineLevel="1" x14ac:dyDescent="0.2">
      <c r="A1053" s="110"/>
      <c r="B1053" s="135"/>
      <c r="C1053" s="97" t="s">
        <v>247</v>
      </c>
      <c r="D1053" s="92">
        <v>500</v>
      </c>
      <c r="E1053" s="93">
        <v>62.5</v>
      </c>
      <c r="F1053" s="92">
        <v>0</v>
      </c>
      <c r="G1053" s="93">
        <v>0</v>
      </c>
      <c r="H1053" s="94" t="s">
        <v>47</v>
      </c>
    </row>
    <row r="1054" spans="1:8" ht="21.95" hidden="1" customHeight="1" outlineLevel="1" x14ac:dyDescent="0.2">
      <c r="A1054" s="110"/>
      <c r="B1054" s="135"/>
      <c r="C1054" s="97" t="s">
        <v>248</v>
      </c>
      <c r="D1054" s="92">
        <v>0</v>
      </c>
      <c r="E1054" s="93">
        <v>0</v>
      </c>
      <c r="F1054" s="92">
        <v>0</v>
      </c>
      <c r="G1054" s="93">
        <v>0</v>
      </c>
      <c r="H1054" s="94" t="s">
        <v>47</v>
      </c>
    </row>
    <row r="1055" spans="1:8" ht="31.5" hidden="1" customHeight="1" outlineLevel="1" x14ac:dyDescent="0.2">
      <c r="A1055" s="110"/>
      <c r="B1055" s="135"/>
      <c r="C1055" s="97" t="s">
        <v>249</v>
      </c>
      <c r="D1055" s="92">
        <v>0</v>
      </c>
      <c r="E1055" s="93">
        <v>0</v>
      </c>
      <c r="F1055" s="92">
        <v>0</v>
      </c>
      <c r="G1055" s="93">
        <v>0</v>
      </c>
      <c r="H1055" s="94" t="s">
        <v>47</v>
      </c>
    </row>
    <row r="1056" spans="1:8" ht="21.95" hidden="1" customHeight="1" outlineLevel="1" x14ac:dyDescent="0.2">
      <c r="A1056" s="110"/>
      <c r="B1056" s="135"/>
      <c r="C1056" s="97" t="s">
        <v>250</v>
      </c>
      <c r="D1056" s="92">
        <v>300</v>
      </c>
      <c r="E1056" s="93">
        <v>37.5</v>
      </c>
      <c r="F1056" s="92">
        <v>41.3</v>
      </c>
      <c r="G1056" s="93">
        <v>100</v>
      </c>
      <c r="H1056" s="94">
        <f>F1056/D1056*100-100</f>
        <v>-86.233333333333334</v>
      </c>
    </row>
    <row r="1057" spans="1:8" ht="21.95" hidden="1" customHeight="1" outlineLevel="1" x14ac:dyDescent="0.2">
      <c r="A1057" s="136" t="s">
        <v>166</v>
      </c>
      <c r="B1057" s="137" t="s">
        <v>167</v>
      </c>
      <c r="C1057" s="99" t="s">
        <v>246</v>
      </c>
      <c r="D1057" s="92">
        <v>800</v>
      </c>
      <c r="E1057" s="93">
        <v>100</v>
      </c>
      <c r="F1057" s="92">
        <v>41.3</v>
      </c>
      <c r="G1057" s="93">
        <v>100</v>
      </c>
      <c r="H1057" s="94">
        <f>F1057/D1057*100-100</f>
        <v>-94.837500000000006</v>
      </c>
    </row>
    <row r="1058" spans="1:8" ht="35.25" hidden="1" customHeight="1" outlineLevel="1" x14ac:dyDescent="0.2">
      <c r="A1058" s="136"/>
      <c r="B1058" s="137"/>
      <c r="C1058" s="99" t="s">
        <v>247</v>
      </c>
      <c r="D1058" s="92">
        <v>500</v>
      </c>
      <c r="E1058" s="93">
        <v>62.5</v>
      </c>
      <c r="F1058" s="92">
        <v>0</v>
      </c>
      <c r="G1058" s="93">
        <v>0</v>
      </c>
      <c r="H1058" s="94" t="s">
        <v>47</v>
      </c>
    </row>
    <row r="1059" spans="1:8" ht="21.95" hidden="1" customHeight="1" outlineLevel="1" x14ac:dyDescent="0.2">
      <c r="A1059" s="136"/>
      <c r="B1059" s="137"/>
      <c r="C1059" s="99" t="s">
        <v>248</v>
      </c>
      <c r="D1059" s="92">
        <v>0</v>
      </c>
      <c r="E1059" s="93">
        <v>0</v>
      </c>
      <c r="F1059" s="92">
        <v>0</v>
      </c>
      <c r="G1059" s="93">
        <v>0</v>
      </c>
      <c r="H1059" s="94" t="s">
        <v>47</v>
      </c>
    </row>
    <row r="1060" spans="1:8" ht="35.25" hidden="1" customHeight="1" outlineLevel="1" x14ac:dyDescent="0.2">
      <c r="A1060" s="136"/>
      <c r="B1060" s="137"/>
      <c r="C1060" s="99" t="s">
        <v>249</v>
      </c>
      <c r="D1060" s="92">
        <v>0</v>
      </c>
      <c r="E1060" s="93">
        <v>0</v>
      </c>
      <c r="F1060" s="92">
        <v>0</v>
      </c>
      <c r="G1060" s="93">
        <v>0</v>
      </c>
      <c r="H1060" s="94" t="s">
        <v>47</v>
      </c>
    </row>
    <row r="1061" spans="1:8" ht="41.25" hidden="1" customHeight="1" outlineLevel="1" x14ac:dyDescent="0.2">
      <c r="A1061" s="136"/>
      <c r="B1061" s="137"/>
      <c r="C1061" s="99" t="s">
        <v>250</v>
      </c>
      <c r="D1061" s="92">
        <v>300</v>
      </c>
      <c r="E1061" s="93">
        <v>37.5</v>
      </c>
      <c r="F1061" s="92">
        <v>41.3</v>
      </c>
      <c r="G1061" s="93">
        <v>100</v>
      </c>
      <c r="H1061" s="94">
        <f>F1061/D1061*100-100</f>
        <v>-86.233333333333334</v>
      </c>
    </row>
    <row r="1062" spans="1:8" ht="21.95" hidden="1" customHeight="1" outlineLevel="1" x14ac:dyDescent="0.2">
      <c r="A1062" s="110" t="s">
        <v>168</v>
      </c>
      <c r="B1062" s="135" t="s">
        <v>601</v>
      </c>
      <c r="C1062" s="97" t="s">
        <v>246</v>
      </c>
      <c r="D1062" s="98">
        <v>31502</v>
      </c>
      <c r="E1062" s="19">
        <v>100</v>
      </c>
      <c r="F1062" s="98">
        <v>7343.1</v>
      </c>
      <c r="G1062" s="19">
        <v>100</v>
      </c>
      <c r="H1062" s="3">
        <f t="shared" ref="H1062:H1083" si="251">F1062/D1062*100-100</f>
        <v>-76.690051425306336</v>
      </c>
    </row>
    <row r="1063" spans="1:8" ht="32.25" hidden="1" customHeight="1" outlineLevel="1" x14ac:dyDescent="0.2">
      <c r="A1063" s="110"/>
      <c r="B1063" s="135"/>
      <c r="C1063" s="97" t="s">
        <v>247</v>
      </c>
      <c r="D1063" s="98">
        <v>25702</v>
      </c>
      <c r="E1063" s="19">
        <v>81.599999999999994</v>
      </c>
      <c r="F1063" s="98">
        <v>6953.5</v>
      </c>
      <c r="G1063" s="19">
        <v>94.7</v>
      </c>
      <c r="H1063" s="3">
        <f t="shared" si="251"/>
        <v>-72.945685160687887</v>
      </c>
    </row>
    <row r="1064" spans="1:8" ht="26.25" hidden="1" customHeight="1" outlineLevel="1" x14ac:dyDescent="0.2">
      <c r="A1064" s="110"/>
      <c r="B1064" s="135"/>
      <c r="C1064" s="97" t="s">
        <v>248</v>
      </c>
      <c r="D1064" s="98">
        <v>0</v>
      </c>
      <c r="E1064" s="19">
        <v>0</v>
      </c>
      <c r="F1064" s="98">
        <f t="shared" ref="F1064" si="252">F1069+F1074</f>
        <v>0</v>
      </c>
      <c r="G1064" s="19">
        <v>0</v>
      </c>
      <c r="H1064" s="3" t="s">
        <v>47</v>
      </c>
    </row>
    <row r="1065" spans="1:8" ht="21.95" hidden="1" customHeight="1" outlineLevel="1" x14ac:dyDescent="0.2">
      <c r="A1065" s="110"/>
      <c r="B1065" s="135"/>
      <c r="C1065" s="97" t="s">
        <v>249</v>
      </c>
      <c r="D1065" s="98">
        <v>0</v>
      </c>
      <c r="E1065" s="19">
        <v>0</v>
      </c>
      <c r="F1065" s="98">
        <v>0</v>
      </c>
      <c r="G1065" s="19">
        <v>0</v>
      </c>
      <c r="H1065" s="3" t="s">
        <v>47</v>
      </c>
    </row>
    <row r="1066" spans="1:8" ht="63" hidden="1" customHeight="1" outlineLevel="1" x14ac:dyDescent="0.2">
      <c r="A1066" s="110"/>
      <c r="B1066" s="135"/>
      <c r="C1066" s="97" t="s">
        <v>250</v>
      </c>
      <c r="D1066" s="98">
        <v>5800</v>
      </c>
      <c r="E1066" s="19">
        <v>18.399999999999999</v>
      </c>
      <c r="F1066" s="98">
        <v>389.6</v>
      </c>
      <c r="G1066" s="19">
        <v>5.3</v>
      </c>
      <c r="H1066" s="3">
        <f t="shared" si="251"/>
        <v>-93.282758620689648</v>
      </c>
    </row>
    <row r="1067" spans="1:8" ht="21.95" hidden="1" customHeight="1" outlineLevel="1" x14ac:dyDescent="0.2">
      <c r="A1067" s="136" t="s">
        <v>169</v>
      </c>
      <c r="B1067" s="137" t="s">
        <v>170</v>
      </c>
      <c r="C1067" s="99" t="s">
        <v>246</v>
      </c>
      <c r="D1067" s="98">
        <v>30502</v>
      </c>
      <c r="E1067" s="19">
        <v>100</v>
      </c>
      <c r="F1067" s="98">
        <v>7343.1</v>
      </c>
      <c r="G1067" s="19">
        <v>100</v>
      </c>
      <c r="H1067" s="3">
        <f t="shared" si="251"/>
        <v>-75.925840928463714</v>
      </c>
    </row>
    <row r="1068" spans="1:8" ht="30" hidden="1" customHeight="1" outlineLevel="1" x14ac:dyDescent="0.2">
      <c r="A1068" s="136"/>
      <c r="B1068" s="137"/>
      <c r="C1068" s="99" t="s">
        <v>247</v>
      </c>
      <c r="D1068" s="98">
        <v>24702</v>
      </c>
      <c r="E1068" s="19">
        <v>81</v>
      </c>
      <c r="F1068" s="98">
        <v>6953.3</v>
      </c>
      <c r="G1068" s="19">
        <v>94.7</v>
      </c>
      <c r="H1068" s="3">
        <f t="shared" si="251"/>
        <v>-71.851267103878229</v>
      </c>
    </row>
    <row r="1069" spans="1:8" ht="21.95" hidden="1" customHeight="1" outlineLevel="1" x14ac:dyDescent="0.2">
      <c r="A1069" s="136"/>
      <c r="B1069" s="137"/>
      <c r="C1069" s="99" t="s">
        <v>248</v>
      </c>
      <c r="D1069" s="98">
        <v>0</v>
      </c>
      <c r="E1069" s="19">
        <v>0</v>
      </c>
      <c r="F1069" s="98">
        <v>0</v>
      </c>
      <c r="G1069" s="19">
        <v>0</v>
      </c>
      <c r="H1069" s="3" t="s">
        <v>47</v>
      </c>
    </row>
    <row r="1070" spans="1:8" ht="21.95" hidden="1" customHeight="1" outlineLevel="1" x14ac:dyDescent="0.2">
      <c r="A1070" s="136"/>
      <c r="B1070" s="137"/>
      <c r="C1070" s="99" t="s">
        <v>249</v>
      </c>
      <c r="D1070" s="98">
        <v>0</v>
      </c>
      <c r="E1070" s="19">
        <v>0</v>
      </c>
      <c r="F1070" s="98">
        <v>0</v>
      </c>
      <c r="G1070" s="19">
        <v>0</v>
      </c>
      <c r="H1070" s="3" t="s">
        <v>47</v>
      </c>
    </row>
    <row r="1071" spans="1:8" ht="21.95" hidden="1" customHeight="1" outlineLevel="1" x14ac:dyDescent="0.2">
      <c r="A1071" s="136"/>
      <c r="B1071" s="137"/>
      <c r="C1071" s="99" t="s">
        <v>250</v>
      </c>
      <c r="D1071" s="98">
        <v>5800</v>
      </c>
      <c r="E1071" s="19">
        <v>19</v>
      </c>
      <c r="F1071" s="98">
        <v>389.6</v>
      </c>
      <c r="G1071" s="19">
        <v>5.3</v>
      </c>
      <c r="H1071" s="3">
        <f t="shared" si="251"/>
        <v>-93.282758620689648</v>
      </c>
    </row>
    <row r="1072" spans="1:8" ht="21.95" hidden="1" customHeight="1" outlineLevel="1" x14ac:dyDescent="0.2">
      <c r="A1072" s="136" t="s">
        <v>171</v>
      </c>
      <c r="B1072" s="137" t="s">
        <v>172</v>
      </c>
      <c r="C1072" s="99" t="s">
        <v>246</v>
      </c>
      <c r="D1072" s="98">
        <v>1000</v>
      </c>
      <c r="E1072" s="19">
        <v>100</v>
      </c>
      <c r="F1072" s="98">
        <v>0</v>
      </c>
      <c r="G1072" s="19">
        <v>0</v>
      </c>
      <c r="H1072" s="3">
        <f t="shared" si="251"/>
        <v>-100</v>
      </c>
    </row>
    <row r="1073" spans="1:8" ht="29.25" hidden="1" customHeight="1" outlineLevel="1" x14ac:dyDescent="0.2">
      <c r="A1073" s="136"/>
      <c r="B1073" s="137"/>
      <c r="C1073" s="99" t="s">
        <v>247</v>
      </c>
      <c r="D1073" s="98">
        <v>1000</v>
      </c>
      <c r="E1073" s="19">
        <v>100</v>
      </c>
      <c r="F1073" s="98">
        <v>0</v>
      </c>
      <c r="G1073" s="19">
        <v>0</v>
      </c>
      <c r="H1073" s="3">
        <f t="shared" si="251"/>
        <v>-100</v>
      </c>
    </row>
    <row r="1074" spans="1:8" ht="21.95" hidden="1" customHeight="1" outlineLevel="1" x14ac:dyDescent="0.2">
      <c r="A1074" s="136"/>
      <c r="B1074" s="137"/>
      <c r="C1074" s="99" t="s">
        <v>248</v>
      </c>
      <c r="D1074" s="98">
        <v>0</v>
      </c>
      <c r="E1074" s="19">
        <v>0</v>
      </c>
      <c r="F1074" s="98">
        <v>0</v>
      </c>
      <c r="G1074" s="19">
        <v>0</v>
      </c>
      <c r="H1074" s="3" t="s">
        <v>47</v>
      </c>
    </row>
    <row r="1075" spans="1:8" ht="21.95" hidden="1" customHeight="1" outlineLevel="1" x14ac:dyDescent="0.2">
      <c r="A1075" s="136"/>
      <c r="B1075" s="137"/>
      <c r="C1075" s="99" t="s">
        <v>249</v>
      </c>
      <c r="D1075" s="98">
        <v>0</v>
      </c>
      <c r="E1075" s="19">
        <v>0</v>
      </c>
      <c r="F1075" s="98">
        <v>0</v>
      </c>
      <c r="G1075" s="19">
        <v>0</v>
      </c>
      <c r="H1075" s="3" t="s">
        <v>47</v>
      </c>
    </row>
    <row r="1076" spans="1:8" ht="21.95" hidden="1" customHeight="1" outlineLevel="1" x14ac:dyDescent="0.2">
      <c r="A1076" s="136"/>
      <c r="B1076" s="137"/>
      <c r="C1076" s="99" t="s">
        <v>250</v>
      </c>
      <c r="D1076" s="98">
        <v>0</v>
      </c>
      <c r="E1076" s="19">
        <v>0</v>
      </c>
      <c r="F1076" s="98">
        <v>0</v>
      </c>
      <c r="G1076" s="19">
        <v>0</v>
      </c>
      <c r="H1076" s="3" t="s">
        <v>47</v>
      </c>
    </row>
    <row r="1077" spans="1:8" ht="21.95" hidden="1" customHeight="1" outlineLevel="1" x14ac:dyDescent="0.2">
      <c r="A1077" s="110" t="s">
        <v>173</v>
      </c>
      <c r="B1077" s="135" t="s">
        <v>413</v>
      </c>
      <c r="C1077" s="97" t="s">
        <v>246</v>
      </c>
      <c r="D1077" s="92">
        <v>25</v>
      </c>
      <c r="E1077" s="93">
        <v>100</v>
      </c>
      <c r="F1077" s="92">
        <v>0</v>
      </c>
      <c r="G1077" s="93">
        <v>0</v>
      </c>
      <c r="H1077" s="94">
        <f t="shared" si="251"/>
        <v>-100</v>
      </c>
    </row>
    <row r="1078" spans="1:8" ht="31.5" hidden="1" customHeight="1" outlineLevel="1" x14ac:dyDescent="0.2">
      <c r="A1078" s="110"/>
      <c r="B1078" s="135"/>
      <c r="C1078" s="97" t="s">
        <v>247</v>
      </c>
      <c r="D1078" s="92">
        <v>25</v>
      </c>
      <c r="E1078" s="93">
        <v>100</v>
      </c>
      <c r="F1078" s="92">
        <v>0</v>
      </c>
      <c r="G1078" s="93">
        <v>0</v>
      </c>
      <c r="H1078" s="94">
        <f t="shared" si="251"/>
        <v>-100</v>
      </c>
    </row>
    <row r="1079" spans="1:8" ht="21.95" hidden="1" customHeight="1" outlineLevel="1" x14ac:dyDescent="0.2">
      <c r="A1079" s="110"/>
      <c r="B1079" s="135"/>
      <c r="C1079" s="97" t="s">
        <v>248</v>
      </c>
      <c r="D1079" s="92">
        <v>0</v>
      </c>
      <c r="E1079" s="93">
        <v>0</v>
      </c>
      <c r="F1079" s="92">
        <v>0</v>
      </c>
      <c r="G1079" s="93">
        <v>0</v>
      </c>
      <c r="H1079" s="3" t="s">
        <v>47</v>
      </c>
    </row>
    <row r="1080" spans="1:8" ht="21.95" hidden="1" customHeight="1" outlineLevel="1" x14ac:dyDescent="0.2">
      <c r="A1080" s="110"/>
      <c r="B1080" s="135"/>
      <c r="C1080" s="97" t="s">
        <v>249</v>
      </c>
      <c r="D1080" s="92">
        <v>0</v>
      </c>
      <c r="E1080" s="93">
        <v>0</v>
      </c>
      <c r="F1080" s="92">
        <v>0</v>
      </c>
      <c r="G1080" s="93">
        <v>0</v>
      </c>
      <c r="H1080" s="3" t="s">
        <v>47</v>
      </c>
    </row>
    <row r="1081" spans="1:8" ht="21.95" hidden="1" customHeight="1" outlineLevel="1" x14ac:dyDescent="0.2">
      <c r="A1081" s="110"/>
      <c r="B1081" s="135"/>
      <c r="C1081" s="97" t="s">
        <v>250</v>
      </c>
      <c r="D1081" s="92">
        <v>0</v>
      </c>
      <c r="E1081" s="93">
        <v>0</v>
      </c>
      <c r="F1081" s="92">
        <v>0</v>
      </c>
      <c r="G1081" s="93">
        <v>0</v>
      </c>
      <c r="H1081" s="3" t="s">
        <v>47</v>
      </c>
    </row>
    <row r="1082" spans="1:8" s="13" customFormat="1" ht="21.95" hidden="1" customHeight="1" outlineLevel="1" x14ac:dyDescent="0.2">
      <c r="A1082" s="136" t="s">
        <v>174</v>
      </c>
      <c r="B1082" s="137" t="s">
        <v>175</v>
      </c>
      <c r="C1082" s="99" t="s">
        <v>246</v>
      </c>
      <c r="D1082" s="98">
        <v>25</v>
      </c>
      <c r="E1082" s="19">
        <v>100</v>
      </c>
      <c r="F1082" s="98">
        <v>0</v>
      </c>
      <c r="G1082" s="19">
        <v>0</v>
      </c>
      <c r="H1082" s="3">
        <f t="shared" si="251"/>
        <v>-100</v>
      </c>
    </row>
    <row r="1083" spans="1:8" s="13" customFormat="1" ht="32.25" hidden="1" customHeight="1" outlineLevel="1" x14ac:dyDescent="0.2">
      <c r="A1083" s="136"/>
      <c r="B1083" s="137"/>
      <c r="C1083" s="99" t="s">
        <v>247</v>
      </c>
      <c r="D1083" s="98">
        <v>25</v>
      </c>
      <c r="E1083" s="19">
        <v>100</v>
      </c>
      <c r="F1083" s="98">
        <v>0</v>
      </c>
      <c r="G1083" s="19">
        <v>0</v>
      </c>
      <c r="H1083" s="3">
        <f t="shared" si="251"/>
        <v>-100</v>
      </c>
    </row>
    <row r="1084" spans="1:8" s="13" customFormat="1" ht="21.95" hidden="1" customHeight="1" outlineLevel="1" x14ac:dyDescent="0.2">
      <c r="A1084" s="136"/>
      <c r="B1084" s="137"/>
      <c r="C1084" s="99" t="s">
        <v>248</v>
      </c>
      <c r="D1084" s="98">
        <v>0</v>
      </c>
      <c r="E1084" s="19">
        <v>0</v>
      </c>
      <c r="F1084" s="98">
        <v>0</v>
      </c>
      <c r="G1084" s="19">
        <v>0</v>
      </c>
      <c r="H1084" s="3" t="s">
        <v>47</v>
      </c>
    </row>
    <row r="1085" spans="1:8" s="13" customFormat="1" ht="21.95" hidden="1" customHeight="1" outlineLevel="1" x14ac:dyDescent="0.2">
      <c r="A1085" s="136"/>
      <c r="B1085" s="137"/>
      <c r="C1085" s="99" t="s">
        <v>249</v>
      </c>
      <c r="D1085" s="98">
        <v>0</v>
      </c>
      <c r="E1085" s="19">
        <v>0</v>
      </c>
      <c r="F1085" s="98">
        <v>0</v>
      </c>
      <c r="G1085" s="19">
        <v>0</v>
      </c>
      <c r="H1085" s="3" t="s">
        <v>47</v>
      </c>
    </row>
    <row r="1086" spans="1:8" s="13" customFormat="1" ht="21.95" hidden="1" customHeight="1" outlineLevel="1" x14ac:dyDescent="0.2">
      <c r="A1086" s="136"/>
      <c r="B1086" s="137"/>
      <c r="C1086" s="99" t="s">
        <v>250</v>
      </c>
      <c r="D1086" s="98">
        <v>0</v>
      </c>
      <c r="E1086" s="19">
        <v>0</v>
      </c>
      <c r="F1086" s="98">
        <v>0</v>
      </c>
      <c r="G1086" s="19">
        <v>0</v>
      </c>
      <c r="H1086" s="3" t="s">
        <v>47</v>
      </c>
    </row>
    <row r="1087" spans="1:8" s="13" customFormat="1" ht="21.95" customHeight="1" collapsed="1" x14ac:dyDescent="0.2">
      <c r="A1087" s="110" t="s">
        <v>176</v>
      </c>
      <c r="B1087" s="135" t="s">
        <v>602</v>
      </c>
      <c r="C1087" s="97" t="s">
        <v>246</v>
      </c>
      <c r="D1087" s="92">
        <f>D1088+D1089+D1090+D1091</f>
        <v>140</v>
      </c>
      <c r="E1087" s="93">
        <f>D1087/D1087*100</f>
        <v>100</v>
      </c>
      <c r="F1087" s="92">
        <f>F1088+F1089+F1090+F1091</f>
        <v>28</v>
      </c>
      <c r="G1087" s="93">
        <f>F1087/F1087*100</f>
        <v>100</v>
      </c>
      <c r="H1087" s="94">
        <f t="shared" ref="H1087:H1088" si="253">F1087/D1087*100-100</f>
        <v>-80</v>
      </c>
    </row>
    <row r="1088" spans="1:8" s="13" customFormat="1" ht="30.75" customHeight="1" x14ac:dyDescent="0.2">
      <c r="A1088" s="110"/>
      <c r="B1088" s="135"/>
      <c r="C1088" s="97" t="s">
        <v>247</v>
      </c>
      <c r="D1088" s="92">
        <f>D1093+D1108+D1123</f>
        <v>140</v>
      </c>
      <c r="E1088" s="93">
        <f>D1088/D1087*100</f>
        <v>100</v>
      </c>
      <c r="F1088" s="92">
        <f>F1093+F1108+F1123</f>
        <v>28</v>
      </c>
      <c r="G1088" s="93">
        <f>F1088/F1087*100</f>
        <v>100</v>
      </c>
      <c r="H1088" s="94">
        <f t="shared" si="253"/>
        <v>-80</v>
      </c>
    </row>
    <row r="1089" spans="1:8" s="13" customFormat="1" ht="21.95" customHeight="1" x14ac:dyDescent="0.2">
      <c r="A1089" s="110"/>
      <c r="B1089" s="135"/>
      <c r="C1089" s="97" t="s">
        <v>248</v>
      </c>
      <c r="D1089" s="92">
        <f t="shared" ref="D1089:F1090" si="254">D1094+D1109+D1124</f>
        <v>0</v>
      </c>
      <c r="E1089" s="93">
        <f>D1089/D1087*100</f>
        <v>0</v>
      </c>
      <c r="F1089" s="92">
        <f t="shared" si="254"/>
        <v>0</v>
      </c>
      <c r="G1089" s="93">
        <f>F1089/F1087*100</f>
        <v>0</v>
      </c>
      <c r="H1089" s="94" t="s">
        <v>47</v>
      </c>
    </row>
    <row r="1090" spans="1:8" s="13" customFormat="1" ht="21.95" customHeight="1" x14ac:dyDescent="0.2">
      <c r="A1090" s="110"/>
      <c r="B1090" s="135"/>
      <c r="C1090" s="97" t="s">
        <v>249</v>
      </c>
      <c r="D1090" s="92">
        <f t="shared" si="254"/>
        <v>0</v>
      </c>
      <c r="E1090" s="93">
        <f>D1090/D1087*100</f>
        <v>0</v>
      </c>
      <c r="F1090" s="92">
        <f t="shared" si="254"/>
        <v>0</v>
      </c>
      <c r="G1090" s="93">
        <f>F1090/F1087*100</f>
        <v>0</v>
      </c>
      <c r="H1090" s="94" t="s">
        <v>47</v>
      </c>
    </row>
    <row r="1091" spans="1:8" s="13" customFormat="1" ht="21.95" customHeight="1" x14ac:dyDescent="0.2">
      <c r="A1091" s="110"/>
      <c r="B1091" s="135"/>
      <c r="C1091" s="97" t="s">
        <v>250</v>
      </c>
      <c r="D1091" s="92">
        <f>D1096+D1111+D1126</f>
        <v>0</v>
      </c>
      <c r="E1091" s="93">
        <f>D1091/D1087*100</f>
        <v>0</v>
      </c>
      <c r="F1091" s="92">
        <f>F1096+F1111+F1126</f>
        <v>0</v>
      </c>
      <c r="G1091" s="93">
        <f>F1091/F1087*100</f>
        <v>0</v>
      </c>
      <c r="H1091" s="94" t="s">
        <v>47</v>
      </c>
    </row>
    <row r="1092" spans="1:8" s="61" customFormat="1" ht="21.95" hidden="1" customHeight="1" outlineLevel="1" x14ac:dyDescent="0.2">
      <c r="A1092" s="110" t="s">
        <v>180</v>
      </c>
      <c r="B1092" s="135" t="s">
        <v>603</v>
      </c>
      <c r="C1092" s="97" t="s">
        <v>246</v>
      </c>
      <c r="D1092" s="92">
        <f>D1093+D1094+D1095+D1096</f>
        <v>28</v>
      </c>
      <c r="E1092" s="93">
        <f>D1092/D1092*100</f>
        <v>100</v>
      </c>
      <c r="F1092" s="92">
        <f>F1093+F1094+F1095+F1096</f>
        <v>18</v>
      </c>
      <c r="G1092" s="93">
        <f>F1092/F1092*100</f>
        <v>100</v>
      </c>
      <c r="H1092" s="94">
        <f t="shared" ref="H1092:H1093" si="255">F1092/D1092*100-100</f>
        <v>-35.714285714285708</v>
      </c>
    </row>
    <row r="1093" spans="1:8" s="61" customFormat="1" ht="39" hidden="1" customHeight="1" outlineLevel="1" x14ac:dyDescent="0.2">
      <c r="A1093" s="110"/>
      <c r="B1093" s="135"/>
      <c r="C1093" s="97" t="s">
        <v>247</v>
      </c>
      <c r="D1093" s="92">
        <f>D1098+D1103</f>
        <v>28</v>
      </c>
      <c r="E1093" s="93">
        <f>D1093/D1092*100</f>
        <v>100</v>
      </c>
      <c r="F1093" s="92">
        <f>F1098+F1103</f>
        <v>18</v>
      </c>
      <c r="G1093" s="93">
        <f>F1093/F1092*100</f>
        <v>100</v>
      </c>
      <c r="H1093" s="94">
        <f t="shared" si="255"/>
        <v>-35.714285714285708</v>
      </c>
    </row>
    <row r="1094" spans="1:8" s="61" customFormat="1" ht="21.95" hidden="1" customHeight="1" outlineLevel="1" x14ac:dyDescent="0.2">
      <c r="A1094" s="110"/>
      <c r="B1094" s="135"/>
      <c r="C1094" s="97" t="s">
        <v>248</v>
      </c>
      <c r="D1094" s="92">
        <v>0</v>
      </c>
      <c r="E1094" s="93">
        <v>0</v>
      </c>
      <c r="F1094" s="92">
        <v>0</v>
      </c>
      <c r="G1094" s="93">
        <v>0</v>
      </c>
      <c r="H1094" s="94" t="s">
        <v>47</v>
      </c>
    </row>
    <row r="1095" spans="1:8" s="61" customFormat="1" ht="21.95" hidden="1" customHeight="1" outlineLevel="1" x14ac:dyDescent="0.2">
      <c r="A1095" s="110"/>
      <c r="B1095" s="135"/>
      <c r="C1095" s="97" t="s">
        <v>249</v>
      </c>
      <c r="D1095" s="92">
        <v>0</v>
      </c>
      <c r="E1095" s="93">
        <v>0</v>
      </c>
      <c r="F1095" s="92">
        <v>0</v>
      </c>
      <c r="G1095" s="93">
        <v>0</v>
      </c>
      <c r="H1095" s="94" t="s">
        <v>47</v>
      </c>
    </row>
    <row r="1096" spans="1:8" s="61" customFormat="1" ht="21.95" hidden="1" customHeight="1" outlineLevel="1" x14ac:dyDescent="0.2">
      <c r="A1096" s="110"/>
      <c r="B1096" s="135"/>
      <c r="C1096" s="97" t="s">
        <v>250</v>
      </c>
      <c r="D1096" s="92">
        <v>0</v>
      </c>
      <c r="E1096" s="93">
        <v>0</v>
      </c>
      <c r="F1096" s="92">
        <v>0</v>
      </c>
      <c r="G1096" s="93">
        <v>0</v>
      </c>
      <c r="H1096" s="94" t="s">
        <v>47</v>
      </c>
    </row>
    <row r="1097" spans="1:8" s="61" customFormat="1" ht="21.95" hidden="1" customHeight="1" outlineLevel="1" x14ac:dyDescent="0.2">
      <c r="A1097" s="136" t="s">
        <v>181</v>
      </c>
      <c r="B1097" s="137" t="s">
        <v>206</v>
      </c>
      <c r="C1097" s="99" t="s">
        <v>246</v>
      </c>
      <c r="D1097" s="98">
        <f>D1098+D1099+D1100+D1101</f>
        <v>18</v>
      </c>
      <c r="E1097" s="19">
        <f>D1097/D1097*100</f>
        <v>100</v>
      </c>
      <c r="F1097" s="98">
        <f>F1098+F1099+F1100+F1101</f>
        <v>18</v>
      </c>
      <c r="G1097" s="19">
        <f>F1097/F1097*100</f>
        <v>100</v>
      </c>
      <c r="H1097" s="3">
        <f t="shared" ref="H1097:H1098" si="256">F1097/D1097*100-100</f>
        <v>0</v>
      </c>
    </row>
    <row r="1098" spans="1:8" s="61" customFormat="1" ht="30.75" hidden="1" customHeight="1" outlineLevel="1" x14ac:dyDescent="0.2">
      <c r="A1098" s="136"/>
      <c r="B1098" s="137"/>
      <c r="C1098" s="99" t="s">
        <v>247</v>
      </c>
      <c r="D1098" s="98">
        <v>18</v>
      </c>
      <c r="E1098" s="19">
        <f>D1098/D1097*100</f>
        <v>100</v>
      </c>
      <c r="F1098" s="98">
        <v>18</v>
      </c>
      <c r="G1098" s="19">
        <f>F1098/F1097*100</f>
        <v>100</v>
      </c>
      <c r="H1098" s="3">
        <f t="shared" si="256"/>
        <v>0</v>
      </c>
    </row>
    <row r="1099" spans="1:8" s="61" customFormat="1" ht="21.95" hidden="1" customHeight="1" outlineLevel="1" x14ac:dyDescent="0.2">
      <c r="A1099" s="136"/>
      <c r="B1099" s="137"/>
      <c r="C1099" s="99" t="s">
        <v>248</v>
      </c>
      <c r="D1099" s="98">
        <v>0</v>
      </c>
      <c r="E1099" s="19">
        <v>0</v>
      </c>
      <c r="F1099" s="98">
        <v>0</v>
      </c>
      <c r="G1099" s="19">
        <v>0</v>
      </c>
      <c r="H1099" s="3" t="s">
        <v>47</v>
      </c>
    </row>
    <row r="1100" spans="1:8" s="61" customFormat="1" ht="21.95" hidden="1" customHeight="1" outlineLevel="1" x14ac:dyDescent="0.2">
      <c r="A1100" s="136"/>
      <c r="B1100" s="137"/>
      <c r="C1100" s="99" t="s">
        <v>249</v>
      </c>
      <c r="D1100" s="98">
        <v>0</v>
      </c>
      <c r="E1100" s="19">
        <v>0</v>
      </c>
      <c r="F1100" s="98">
        <v>0</v>
      </c>
      <c r="G1100" s="19">
        <v>0</v>
      </c>
      <c r="H1100" s="3" t="s">
        <v>47</v>
      </c>
    </row>
    <row r="1101" spans="1:8" s="61" customFormat="1" ht="21.95" hidden="1" customHeight="1" outlineLevel="1" x14ac:dyDescent="0.2">
      <c r="A1101" s="136"/>
      <c r="B1101" s="137"/>
      <c r="C1101" s="99" t="s">
        <v>250</v>
      </c>
      <c r="D1101" s="98">
        <v>0</v>
      </c>
      <c r="E1101" s="19">
        <v>0</v>
      </c>
      <c r="F1101" s="98">
        <v>0</v>
      </c>
      <c r="G1101" s="19">
        <v>0</v>
      </c>
      <c r="H1101" s="3" t="s">
        <v>47</v>
      </c>
    </row>
    <row r="1102" spans="1:8" s="13" customFormat="1" ht="21.95" hidden="1" customHeight="1" outlineLevel="1" x14ac:dyDescent="0.2">
      <c r="A1102" s="136" t="s">
        <v>182</v>
      </c>
      <c r="B1102" s="137" t="s">
        <v>175</v>
      </c>
      <c r="C1102" s="99" t="s">
        <v>246</v>
      </c>
      <c r="D1102" s="98">
        <f>D1103+D1104+D1105+D1106</f>
        <v>10</v>
      </c>
      <c r="E1102" s="19">
        <f>D1102/D1102*100</f>
        <v>100</v>
      </c>
      <c r="F1102" s="98">
        <f>F1103+F1104+F1105+F1106</f>
        <v>0</v>
      </c>
      <c r="G1102" s="19" t="e">
        <f>F1102/F1102*100</f>
        <v>#DIV/0!</v>
      </c>
      <c r="H1102" s="3">
        <f t="shared" ref="H1102:H1103" si="257">F1102/D1102*100-100</f>
        <v>-100</v>
      </c>
    </row>
    <row r="1103" spans="1:8" s="13" customFormat="1" ht="31.5" hidden="1" customHeight="1" outlineLevel="1" x14ac:dyDescent="0.2">
      <c r="A1103" s="136"/>
      <c r="B1103" s="137"/>
      <c r="C1103" s="99" t="s">
        <v>247</v>
      </c>
      <c r="D1103" s="98">
        <v>10</v>
      </c>
      <c r="E1103" s="19">
        <f>D1103/D1102*100</f>
        <v>100</v>
      </c>
      <c r="F1103" s="98">
        <v>0</v>
      </c>
      <c r="G1103" s="19" t="e">
        <f>F1103/F1102*100</f>
        <v>#DIV/0!</v>
      </c>
      <c r="H1103" s="3">
        <f t="shared" si="257"/>
        <v>-100</v>
      </c>
    </row>
    <row r="1104" spans="1:8" s="13" customFormat="1" ht="21.95" hidden="1" customHeight="1" outlineLevel="1" x14ac:dyDescent="0.2">
      <c r="A1104" s="136"/>
      <c r="B1104" s="137"/>
      <c r="C1104" s="99" t="s">
        <v>248</v>
      </c>
      <c r="D1104" s="98">
        <v>0</v>
      </c>
      <c r="E1104" s="19">
        <v>0</v>
      </c>
      <c r="F1104" s="98">
        <v>0</v>
      </c>
      <c r="G1104" s="19">
        <v>0</v>
      </c>
      <c r="H1104" s="3" t="s">
        <v>47</v>
      </c>
    </row>
    <row r="1105" spans="1:8" s="13" customFormat="1" ht="21.95" hidden="1" customHeight="1" outlineLevel="1" x14ac:dyDescent="0.2">
      <c r="A1105" s="136"/>
      <c r="B1105" s="137"/>
      <c r="C1105" s="99" t="s">
        <v>249</v>
      </c>
      <c r="D1105" s="98">
        <v>0</v>
      </c>
      <c r="E1105" s="19">
        <v>0</v>
      </c>
      <c r="F1105" s="98">
        <v>0</v>
      </c>
      <c r="G1105" s="19">
        <v>0</v>
      </c>
      <c r="H1105" s="3" t="s">
        <v>47</v>
      </c>
    </row>
    <row r="1106" spans="1:8" s="13" customFormat="1" ht="21.95" hidden="1" customHeight="1" outlineLevel="1" x14ac:dyDescent="0.2">
      <c r="A1106" s="136"/>
      <c r="B1106" s="137"/>
      <c r="C1106" s="99" t="s">
        <v>250</v>
      </c>
      <c r="D1106" s="98">
        <v>0</v>
      </c>
      <c r="E1106" s="19">
        <v>0</v>
      </c>
      <c r="F1106" s="98">
        <v>0</v>
      </c>
      <c r="G1106" s="19">
        <v>0</v>
      </c>
      <c r="H1106" s="3" t="s">
        <v>47</v>
      </c>
    </row>
    <row r="1107" spans="1:8" s="61" customFormat="1" ht="21.95" hidden="1" customHeight="1" outlineLevel="1" x14ac:dyDescent="0.2">
      <c r="A1107" s="110" t="s">
        <v>183</v>
      </c>
      <c r="B1107" s="135" t="s">
        <v>604</v>
      </c>
      <c r="C1107" s="97" t="s">
        <v>246</v>
      </c>
      <c r="D1107" s="92">
        <f>D1108+D1109+D1110+D1111</f>
        <v>28</v>
      </c>
      <c r="E1107" s="93">
        <f>D1107/D1107*100</f>
        <v>100</v>
      </c>
      <c r="F1107" s="92">
        <f>F1108+F1109+F1110+F1111</f>
        <v>10</v>
      </c>
      <c r="G1107" s="93">
        <f>F1107/F1107*100</f>
        <v>100</v>
      </c>
      <c r="H1107" s="94">
        <f t="shared" ref="H1107:H1108" si="258">F1107/D1107*100-100</f>
        <v>-64.285714285714278</v>
      </c>
    </row>
    <row r="1108" spans="1:8" s="61" customFormat="1" ht="30.75" hidden="1" customHeight="1" outlineLevel="1" x14ac:dyDescent="0.2">
      <c r="A1108" s="110"/>
      <c r="B1108" s="135"/>
      <c r="C1108" s="97" t="s">
        <v>247</v>
      </c>
      <c r="D1108" s="92">
        <f t="shared" ref="D1108:F1110" si="259">D1118+D1113</f>
        <v>28</v>
      </c>
      <c r="E1108" s="93">
        <f>D1108/D1107*100</f>
        <v>100</v>
      </c>
      <c r="F1108" s="92">
        <f t="shared" si="259"/>
        <v>10</v>
      </c>
      <c r="G1108" s="93">
        <f>F1108/F1107*100</f>
        <v>100</v>
      </c>
      <c r="H1108" s="94">
        <f t="shared" si="258"/>
        <v>-64.285714285714278</v>
      </c>
    </row>
    <row r="1109" spans="1:8" s="61" customFormat="1" ht="21.95" hidden="1" customHeight="1" outlineLevel="1" x14ac:dyDescent="0.2">
      <c r="A1109" s="110"/>
      <c r="B1109" s="135"/>
      <c r="C1109" s="97" t="s">
        <v>248</v>
      </c>
      <c r="D1109" s="92">
        <f t="shared" si="259"/>
        <v>0</v>
      </c>
      <c r="E1109" s="93">
        <v>0</v>
      </c>
      <c r="F1109" s="92">
        <f t="shared" si="259"/>
        <v>0</v>
      </c>
      <c r="G1109" s="93">
        <v>0</v>
      </c>
      <c r="H1109" s="3" t="s">
        <v>47</v>
      </c>
    </row>
    <row r="1110" spans="1:8" s="61" customFormat="1" ht="21.95" hidden="1" customHeight="1" outlineLevel="1" x14ac:dyDescent="0.2">
      <c r="A1110" s="110"/>
      <c r="B1110" s="135"/>
      <c r="C1110" s="97" t="s">
        <v>249</v>
      </c>
      <c r="D1110" s="92">
        <f t="shared" si="259"/>
        <v>0</v>
      </c>
      <c r="E1110" s="93">
        <v>0</v>
      </c>
      <c r="F1110" s="92">
        <f t="shared" si="259"/>
        <v>0</v>
      </c>
      <c r="G1110" s="93">
        <v>0</v>
      </c>
      <c r="H1110" s="3" t="s">
        <v>47</v>
      </c>
    </row>
    <row r="1111" spans="1:8" s="61" customFormat="1" ht="21.95" hidden="1" customHeight="1" outlineLevel="1" x14ac:dyDescent="0.2">
      <c r="A1111" s="110"/>
      <c r="B1111" s="135"/>
      <c r="C1111" s="97" t="s">
        <v>250</v>
      </c>
      <c r="D1111" s="92">
        <f>D1121+D1116</f>
        <v>0</v>
      </c>
      <c r="E1111" s="93">
        <v>0</v>
      </c>
      <c r="F1111" s="92">
        <f>F1121+F1116</f>
        <v>0</v>
      </c>
      <c r="G1111" s="93">
        <v>0</v>
      </c>
      <c r="H1111" s="3" t="s">
        <v>47</v>
      </c>
    </row>
    <row r="1112" spans="1:8" s="61" customFormat="1" ht="21.95" hidden="1" customHeight="1" outlineLevel="1" x14ac:dyDescent="0.2">
      <c r="A1112" s="136" t="s">
        <v>184</v>
      </c>
      <c r="B1112" s="137" t="s">
        <v>206</v>
      </c>
      <c r="C1112" s="99" t="s">
        <v>246</v>
      </c>
      <c r="D1112" s="98">
        <f>D1113+D1114+D1115+O1107</f>
        <v>18</v>
      </c>
      <c r="E1112" s="19">
        <f>D1112/D1112*100</f>
        <v>100</v>
      </c>
      <c r="F1112" s="98">
        <f>F1113+F1114+F1115+Q1107</f>
        <v>0</v>
      </c>
      <c r="G1112" s="19" t="e">
        <f>F1112/F1112*100</f>
        <v>#DIV/0!</v>
      </c>
      <c r="H1112" s="3">
        <f t="shared" ref="H1112:H1113" si="260">F1112/D1112*100-100</f>
        <v>-100</v>
      </c>
    </row>
    <row r="1113" spans="1:8" s="61" customFormat="1" ht="35.25" hidden="1" customHeight="1" outlineLevel="1" x14ac:dyDescent="0.2">
      <c r="A1113" s="136"/>
      <c r="B1113" s="137"/>
      <c r="C1113" s="99" t="s">
        <v>247</v>
      </c>
      <c r="D1113" s="98">
        <v>18</v>
      </c>
      <c r="E1113" s="19">
        <f>D1113/D1112*100</f>
        <v>100</v>
      </c>
      <c r="F1113" s="98">
        <v>0</v>
      </c>
      <c r="G1113" s="19" t="e">
        <f>F1113/F1112*100</f>
        <v>#DIV/0!</v>
      </c>
      <c r="H1113" s="3">
        <f t="shared" si="260"/>
        <v>-100</v>
      </c>
    </row>
    <row r="1114" spans="1:8" s="61" customFormat="1" ht="21.95" hidden="1" customHeight="1" outlineLevel="1" x14ac:dyDescent="0.2">
      <c r="A1114" s="136"/>
      <c r="B1114" s="137"/>
      <c r="C1114" s="99" t="s">
        <v>248</v>
      </c>
      <c r="D1114" s="98">
        <v>0</v>
      </c>
      <c r="E1114" s="19">
        <v>0</v>
      </c>
      <c r="F1114" s="98">
        <v>0</v>
      </c>
      <c r="G1114" s="19">
        <v>0</v>
      </c>
      <c r="H1114" s="3" t="s">
        <v>47</v>
      </c>
    </row>
    <row r="1115" spans="1:8" s="61" customFormat="1" ht="21.95" hidden="1" customHeight="1" outlineLevel="1" x14ac:dyDescent="0.2">
      <c r="A1115" s="136"/>
      <c r="B1115" s="137"/>
      <c r="C1115" s="99" t="s">
        <v>249</v>
      </c>
      <c r="D1115" s="98">
        <v>0</v>
      </c>
      <c r="E1115" s="19">
        <v>0</v>
      </c>
      <c r="F1115" s="98">
        <v>0</v>
      </c>
      <c r="G1115" s="19">
        <v>0</v>
      </c>
      <c r="H1115" s="3" t="s">
        <v>47</v>
      </c>
    </row>
    <row r="1116" spans="1:8" s="61" customFormat="1" ht="21.95" hidden="1" customHeight="1" outlineLevel="1" x14ac:dyDescent="0.2">
      <c r="A1116" s="136"/>
      <c r="B1116" s="137"/>
      <c r="C1116" s="99" t="s">
        <v>250</v>
      </c>
      <c r="D1116" s="98">
        <v>0</v>
      </c>
      <c r="E1116" s="19">
        <v>0</v>
      </c>
      <c r="F1116" s="98">
        <v>0</v>
      </c>
      <c r="G1116" s="19">
        <v>0</v>
      </c>
      <c r="H1116" s="3" t="s">
        <v>47</v>
      </c>
    </row>
    <row r="1117" spans="1:8" s="13" customFormat="1" ht="21.95" hidden="1" customHeight="1" outlineLevel="1" x14ac:dyDescent="0.2">
      <c r="A1117" s="136" t="s">
        <v>185</v>
      </c>
      <c r="B1117" s="137" t="s">
        <v>175</v>
      </c>
      <c r="C1117" s="99" t="s">
        <v>246</v>
      </c>
      <c r="D1117" s="98">
        <f>D1118+D1119+D1120+D1121</f>
        <v>10</v>
      </c>
      <c r="E1117" s="19">
        <f>D1117/D1117*100</f>
        <v>100</v>
      </c>
      <c r="F1117" s="98">
        <f>F1118+F1119+F1120+F1121</f>
        <v>10</v>
      </c>
      <c r="G1117" s="19">
        <f>F1117/F1117*100</f>
        <v>100</v>
      </c>
      <c r="H1117" s="3">
        <f t="shared" ref="H1117:H1118" si="261">F1117/D1117*100-100</f>
        <v>0</v>
      </c>
    </row>
    <row r="1118" spans="1:8" s="13" customFormat="1" ht="32.25" hidden="1" customHeight="1" outlineLevel="1" x14ac:dyDescent="0.2">
      <c r="A1118" s="136"/>
      <c r="B1118" s="137"/>
      <c r="C1118" s="99" t="s">
        <v>247</v>
      </c>
      <c r="D1118" s="98">
        <v>10</v>
      </c>
      <c r="E1118" s="19">
        <f>D1118/D1117*100</f>
        <v>100</v>
      </c>
      <c r="F1118" s="98">
        <v>10</v>
      </c>
      <c r="G1118" s="19">
        <f>F1118/F1117*100</f>
        <v>100</v>
      </c>
      <c r="H1118" s="3">
        <f t="shared" si="261"/>
        <v>0</v>
      </c>
    </row>
    <row r="1119" spans="1:8" s="13" customFormat="1" ht="21.95" hidden="1" customHeight="1" outlineLevel="1" x14ac:dyDescent="0.2">
      <c r="A1119" s="136"/>
      <c r="B1119" s="137"/>
      <c r="C1119" s="99" t="s">
        <v>248</v>
      </c>
      <c r="D1119" s="98">
        <v>0</v>
      </c>
      <c r="E1119" s="19">
        <v>0</v>
      </c>
      <c r="F1119" s="98">
        <v>0</v>
      </c>
      <c r="G1119" s="19">
        <v>0</v>
      </c>
      <c r="H1119" s="3" t="s">
        <v>47</v>
      </c>
    </row>
    <row r="1120" spans="1:8" s="13" customFormat="1" ht="21.95" hidden="1" customHeight="1" outlineLevel="1" x14ac:dyDescent="0.2">
      <c r="A1120" s="136"/>
      <c r="B1120" s="137"/>
      <c r="C1120" s="99" t="s">
        <v>249</v>
      </c>
      <c r="D1120" s="98">
        <v>0</v>
      </c>
      <c r="E1120" s="19">
        <v>0</v>
      </c>
      <c r="F1120" s="98">
        <v>0</v>
      </c>
      <c r="G1120" s="19">
        <v>0</v>
      </c>
      <c r="H1120" s="3" t="s">
        <v>47</v>
      </c>
    </row>
    <row r="1121" spans="1:8" s="13" customFormat="1" ht="21.95" hidden="1" customHeight="1" outlineLevel="1" x14ac:dyDescent="0.2">
      <c r="A1121" s="136"/>
      <c r="B1121" s="137"/>
      <c r="C1121" s="99" t="s">
        <v>250</v>
      </c>
      <c r="D1121" s="98">
        <v>0</v>
      </c>
      <c r="E1121" s="19">
        <v>0</v>
      </c>
      <c r="F1121" s="98">
        <v>0</v>
      </c>
      <c r="G1121" s="19">
        <v>0</v>
      </c>
      <c r="H1121" s="3" t="s">
        <v>47</v>
      </c>
    </row>
    <row r="1122" spans="1:8" s="61" customFormat="1" ht="21.95" hidden="1" customHeight="1" outlineLevel="1" x14ac:dyDescent="0.2">
      <c r="A1122" s="110" t="s">
        <v>186</v>
      </c>
      <c r="B1122" s="135" t="s">
        <v>605</v>
      </c>
      <c r="C1122" s="97" t="s">
        <v>246</v>
      </c>
      <c r="D1122" s="92">
        <f>D1123</f>
        <v>84</v>
      </c>
      <c r="E1122" s="93">
        <v>100</v>
      </c>
      <c r="F1122" s="92">
        <f>F1123</f>
        <v>0</v>
      </c>
      <c r="G1122" s="93" t="e">
        <f>G1123+G1124+G1125+G1126</f>
        <v>#DIV/0!</v>
      </c>
      <c r="H1122" s="3">
        <f>F1122/D1122*100-100</f>
        <v>-100</v>
      </c>
    </row>
    <row r="1123" spans="1:8" s="61" customFormat="1" ht="30.75" hidden="1" customHeight="1" outlineLevel="1" x14ac:dyDescent="0.2">
      <c r="A1123" s="110"/>
      <c r="B1123" s="135"/>
      <c r="C1123" s="97" t="s">
        <v>247</v>
      </c>
      <c r="D1123" s="92">
        <f>D1128</f>
        <v>84</v>
      </c>
      <c r="E1123" s="93">
        <v>100</v>
      </c>
      <c r="F1123" s="92">
        <f>F1128</f>
        <v>0</v>
      </c>
      <c r="G1123" s="93" t="e">
        <f>F1123/F1122*100</f>
        <v>#DIV/0!</v>
      </c>
      <c r="H1123" s="3">
        <f>F1123/D1123*100-100</f>
        <v>-100</v>
      </c>
    </row>
    <row r="1124" spans="1:8" s="61" customFormat="1" ht="21.95" hidden="1" customHeight="1" outlineLevel="1" x14ac:dyDescent="0.2">
      <c r="A1124" s="110"/>
      <c r="B1124" s="135"/>
      <c r="C1124" s="97" t="s">
        <v>248</v>
      </c>
      <c r="D1124" s="92">
        <v>0</v>
      </c>
      <c r="E1124" s="93">
        <v>0</v>
      </c>
      <c r="F1124" s="92">
        <v>0</v>
      </c>
      <c r="G1124" s="93">
        <v>0</v>
      </c>
      <c r="H1124" s="94" t="s">
        <v>47</v>
      </c>
    </row>
    <row r="1125" spans="1:8" s="61" customFormat="1" ht="21.95" hidden="1" customHeight="1" outlineLevel="1" x14ac:dyDescent="0.2">
      <c r="A1125" s="110"/>
      <c r="B1125" s="135"/>
      <c r="C1125" s="97" t="s">
        <v>249</v>
      </c>
      <c r="D1125" s="92">
        <v>0</v>
      </c>
      <c r="E1125" s="93">
        <v>0</v>
      </c>
      <c r="F1125" s="92">
        <v>0</v>
      </c>
      <c r="G1125" s="93">
        <v>0</v>
      </c>
      <c r="H1125" s="94" t="s">
        <v>47</v>
      </c>
    </row>
    <row r="1126" spans="1:8" s="61" customFormat="1" ht="21.95" hidden="1" customHeight="1" outlineLevel="1" x14ac:dyDescent="0.2">
      <c r="A1126" s="110"/>
      <c r="B1126" s="135"/>
      <c r="C1126" s="97" t="s">
        <v>250</v>
      </c>
      <c r="D1126" s="92">
        <v>0</v>
      </c>
      <c r="E1126" s="93">
        <v>0</v>
      </c>
      <c r="F1126" s="92">
        <v>0</v>
      </c>
      <c r="G1126" s="93">
        <v>0</v>
      </c>
      <c r="H1126" s="94" t="s">
        <v>47</v>
      </c>
    </row>
    <row r="1127" spans="1:8" ht="21.95" hidden="1" customHeight="1" outlineLevel="1" x14ac:dyDescent="0.2">
      <c r="A1127" s="136" t="s">
        <v>187</v>
      </c>
      <c r="B1127" s="137" t="s">
        <v>606</v>
      </c>
      <c r="C1127" s="99" t="s">
        <v>246</v>
      </c>
      <c r="D1127" s="98">
        <f>D1128</f>
        <v>84</v>
      </c>
      <c r="E1127" s="19">
        <v>100</v>
      </c>
      <c r="F1127" s="98">
        <f>F1128</f>
        <v>0</v>
      </c>
      <c r="G1127" s="19" t="e">
        <f>G1128+G1129+G1130+G1131</f>
        <v>#DIV/0!</v>
      </c>
      <c r="H1127" s="3">
        <f>F1127/D1127*100-100</f>
        <v>-100</v>
      </c>
    </row>
    <row r="1128" spans="1:8" ht="33.75" hidden="1" customHeight="1" outlineLevel="1" x14ac:dyDescent="0.2">
      <c r="A1128" s="136"/>
      <c r="B1128" s="137"/>
      <c r="C1128" s="99" t="s">
        <v>247</v>
      </c>
      <c r="D1128" s="98">
        <v>84</v>
      </c>
      <c r="E1128" s="19">
        <v>100</v>
      </c>
      <c r="F1128" s="98">
        <v>0</v>
      </c>
      <c r="G1128" s="19" t="e">
        <f>F1128/F1127*100</f>
        <v>#DIV/0!</v>
      </c>
      <c r="H1128" s="3">
        <f>F1128/D1128*100-100</f>
        <v>-100</v>
      </c>
    </row>
    <row r="1129" spans="1:8" ht="21.95" hidden="1" customHeight="1" outlineLevel="1" x14ac:dyDescent="0.2">
      <c r="A1129" s="136"/>
      <c r="B1129" s="137"/>
      <c r="C1129" s="99" t="s">
        <v>248</v>
      </c>
      <c r="D1129" s="98">
        <v>0</v>
      </c>
      <c r="E1129" s="19">
        <v>0</v>
      </c>
      <c r="F1129" s="98">
        <v>0</v>
      </c>
      <c r="G1129" s="19">
        <v>0</v>
      </c>
      <c r="H1129" s="3" t="s">
        <v>47</v>
      </c>
    </row>
    <row r="1130" spans="1:8" ht="21.95" hidden="1" customHeight="1" outlineLevel="1" x14ac:dyDescent="0.2">
      <c r="A1130" s="136"/>
      <c r="B1130" s="137"/>
      <c r="C1130" s="99" t="s">
        <v>249</v>
      </c>
      <c r="D1130" s="98">
        <v>0</v>
      </c>
      <c r="E1130" s="19">
        <v>0</v>
      </c>
      <c r="F1130" s="98">
        <v>0</v>
      </c>
      <c r="G1130" s="19">
        <v>0</v>
      </c>
      <c r="H1130" s="3" t="s">
        <v>47</v>
      </c>
    </row>
    <row r="1131" spans="1:8" ht="21.95" hidden="1" customHeight="1" outlineLevel="1" x14ac:dyDescent="0.2">
      <c r="A1131" s="136"/>
      <c r="B1131" s="137"/>
      <c r="C1131" s="99" t="s">
        <v>250</v>
      </c>
      <c r="D1131" s="98">
        <v>0</v>
      </c>
      <c r="E1131" s="19">
        <v>0</v>
      </c>
      <c r="F1131" s="98">
        <v>0</v>
      </c>
      <c r="G1131" s="19">
        <v>0</v>
      </c>
      <c r="H1131" s="3" t="s">
        <v>47</v>
      </c>
    </row>
    <row r="1132" spans="1:8" ht="21.95" customHeight="1" collapsed="1" x14ac:dyDescent="0.2">
      <c r="A1132" s="110" t="s">
        <v>188</v>
      </c>
      <c r="B1132" s="135" t="s">
        <v>393</v>
      </c>
      <c r="C1132" s="97" t="s">
        <v>246</v>
      </c>
      <c r="D1132" s="92">
        <f>D1133+D1134+D1135+D1136</f>
        <v>544894.4</v>
      </c>
      <c r="E1132" s="93">
        <f>E1133+E1134+E1135+E1136</f>
        <v>100</v>
      </c>
      <c r="F1132" s="92">
        <f>F1133+F1134+F1135+F1136</f>
        <v>113022.6</v>
      </c>
      <c r="G1132" s="93">
        <f>G1133+G1134+G1135+G1136</f>
        <v>100</v>
      </c>
      <c r="H1132" s="94">
        <f>F1132/D1132*100-100</f>
        <v>-79.257889235051778</v>
      </c>
    </row>
    <row r="1133" spans="1:8" ht="29.25" customHeight="1" x14ac:dyDescent="0.2">
      <c r="A1133" s="110"/>
      <c r="B1133" s="135"/>
      <c r="C1133" s="97" t="s">
        <v>247</v>
      </c>
      <c r="D1133" s="92">
        <f>D1138+D1148+D1158+D1168+D1188</f>
        <v>404038</v>
      </c>
      <c r="E1133" s="93">
        <f>D1133/D1132*100</f>
        <v>74.149780214294722</v>
      </c>
      <c r="F1133" s="92">
        <f>F1138+F1148+F1158+F1168+F1188</f>
        <v>71514.7</v>
      </c>
      <c r="G1133" s="93">
        <f>F1133/F1132*100</f>
        <v>63.274690194704419</v>
      </c>
      <c r="H1133" s="94">
        <f t="shared" ref="H1133:H1136" si="262">F1133/D1133*100-100</f>
        <v>-82.300006435038284</v>
      </c>
    </row>
    <row r="1134" spans="1:8" ht="21.95" customHeight="1" x14ac:dyDescent="0.2">
      <c r="A1134" s="110"/>
      <c r="B1134" s="135"/>
      <c r="C1134" s="97" t="s">
        <v>248</v>
      </c>
      <c r="D1134" s="92">
        <f>D1139+D1149+D1159+D1169+D1189</f>
        <v>1728</v>
      </c>
      <c r="E1134" s="93">
        <f>D1134/D1132*100</f>
        <v>0.31712566691821387</v>
      </c>
      <c r="F1134" s="92">
        <f>F1139+F1149+F1159+F1169+F1189</f>
        <v>501.1</v>
      </c>
      <c r="G1134" s="93">
        <f>F1134/F1132*100</f>
        <v>0.44336265490264776</v>
      </c>
      <c r="H1134" s="94">
        <f t="shared" si="262"/>
        <v>-71.001157407407405</v>
      </c>
    </row>
    <row r="1135" spans="1:8" ht="21.95" customHeight="1" x14ac:dyDescent="0.2">
      <c r="A1135" s="110"/>
      <c r="B1135" s="135"/>
      <c r="C1135" s="97" t="s">
        <v>249</v>
      </c>
      <c r="D1135" s="92">
        <f>D1140+D1150+D1160+D1170+D1190</f>
        <v>1096.3</v>
      </c>
      <c r="E1135" s="93">
        <f>D1135/D1132*100</f>
        <v>0.20119494713104041</v>
      </c>
      <c r="F1135" s="92">
        <f>F1140+F1150+F1160+F1170+F1190</f>
        <v>20.9</v>
      </c>
      <c r="G1135" s="93">
        <f>F1135/F1132*100</f>
        <v>1.849187684586976E-2</v>
      </c>
      <c r="H1135" s="94">
        <f t="shared" si="262"/>
        <v>-98.093587521663778</v>
      </c>
    </row>
    <row r="1136" spans="1:8" ht="21.95" customHeight="1" x14ac:dyDescent="0.2">
      <c r="A1136" s="110"/>
      <c r="B1136" s="135"/>
      <c r="C1136" s="97" t="s">
        <v>250</v>
      </c>
      <c r="D1136" s="92">
        <f>D1141+D1151+D1161+D1171+D1191</f>
        <v>138032.1</v>
      </c>
      <c r="E1136" s="93">
        <f>D1136/D1132*100</f>
        <v>25.331899171656012</v>
      </c>
      <c r="F1136" s="92">
        <f>F1141+F1151+F1161+F1171+F1191</f>
        <v>40985.9</v>
      </c>
      <c r="G1136" s="93">
        <f>F1136/F1132*100</f>
        <v>36.263455273547059</v>
      </c>
      <c r="H1136" s="94">
        <f t="shared" si="262"/>
        <v>-70.306979318578797</v>
      </c>
    </row>
    <row r="1137" spans="1:8" ht="21.95" hidden="1" customHeight="1" outlineLevel="1" x14ac:dyDescent="0.2">
      <c r="A1137" s="110" t="s">
        <v>194</v>
      </c>
      <c r="B1137" s="135" t="s">
        <v>394</v>
      </c>
      <c r="C1137" s="97" t="s">
        <v>246</v>
      </c>
      <c r="D1137" s="92">
        <f>D1138+D1139+D1140+D1141</f>
        <v>490</v>
      </c>
      <c r="E1137" s="93">
        <f>E1138+E1139+E1140+E1141</f>
        <v>100</v>
      </c>
      <c r="F1137" s="92">
        <f>F1138+F1139+F1140+F1141</f>
        <v>0</v>
      </c>
      <c r="G1137" s="93">
        <f>G1138+G1139+G1140+G1141</f>
        <v>100</v>
      </c>
      <c r="H1137" s="94">
        <f>F1137/D1137*100-100</f>
        <v>-100</v>
      </c>
    </row>
    <row r="1138" spans="1:8" ht="33.75" hidden="1" customHeight="1" outlineLevel="1" x14ac:dyDescent="0.2">
      <c r="A1138" s="110"/>
      <c r="B1138" s="135"/>
      <c r="C1138" s="97" t="s">
        <v>247</v>
      </c>
      <c r="D1138" s="92">
        <v>490</v>
      </c>
      <c r="E1138" s="93">
        <f>D1138/D1137*100</f>
        <v>100</v>
      </c>
      <c r="F1138" s="92">
        <f>F1143</f>
        <v>0</v>
      </c>
      <c r="G1138" s="93">
        <v>100</v>
      </c>
      <c r="H1138" s="94">
        <f>F1138/D1138*100-100</f>
        <v>-100</v>
      </c>
    </row>
    <row r="1139" spans="1:8" ht="21.95" hidden="1" customHeight="1" outlineLevel="1" x14ac:dyDescent="0.2">
      <c r="A1139" s="110"/>
      <c r="B1139" s="135"/>
      <c r="C1139" s="97" t="s">
        <v>248</v>
      </c>
      <c r="D1139" s="92">
        <f t="shared" ref="D1139:F1141" si="263">D1144</f>
        <v>0</v>
      </c>
      <c r="E1139" s="93">
        <v>0</v>
      </c>
      <c r="F1139" s="92">
        <f t="shared" si="263"/>
        <v>0</v>
      </c>
      <c r="G1139" s="93">
        <v>0</v>
      </c>
      <c r="H1139" s="94" t="s">
        <v>47</v>
      </c>
    </row>
    <row r="1140" spans="1:8" ht="21.95" hidden="1" customHeight="1" outlineLevel="1" x14ac:dyDescent="0.2">
      <c r="A1140" s="110"/>
      <c r="B1140" s="135"/>
      <c r="C1140" s="97" t="s">
        <v>249</v>
      </c>
      <c r="D1140" s="92">
        <f t="shared" si="263"/>
        <v>0</v>
      </c>
      <c r="E1140" s="93">
        <f>D1140/D1137*100</f>
        <v>0</v>
      </c>
      <c r="F1140" s="92">
        <f t="shared" si="263"/>
        <v>0</v>
      </c>
      <c r="G1140" s="93">
        <v>0</v>
      </c>
      <c r="H1140" s="94" t="s">
        <v>47</v>
      </c>
    </row>
    <row r="1141" spans="1:8" ht="21.95" hidden="1" customHeight="1" outlineLevel="1" x14ac:dyDescent="0.2">
      <c r="A1141" s="110"/>
      <c r="B1141" s="135"/>
      <c r="C1141" s="97" t="s">
        <v>250</v>
      </c>
      <c r="D1141" s="92">
        <f t="shared" si="263"/>
        <v>0</v>
      </c>
      <c r="E1141" s="93">
        <v>0</v>
      </c>
      <c r="F1141" s="92">
        <f t="shared" si="263"/>
        <v>0</v>
      </c>
      <c r="G1141" s="93">
        <v>0</v>
      </c>
      <c r="H1141" s="94" t="s">
        <v>47</v>
      </c>
    </row>
    <row r="1142" spans="1:8" ht="21.95" hidden="1" customHeight="1" outlineLevel="1" x14ac:dyDescent="0.2">
      <c r="A1142" s="136" t="s">
        <v>196</v>
      </c>
      <c r="B1142" s="137" t="s">
        <v>259</v>
      </c>
      <c r="C1142" s="99" t="s">
        <v>246</v>
      </c>
      <c r="D1142" s="98">
        <f>D1143+D1144+D1145+D1146</f>
        <v>490</v>
      </c>
      <c r="E1142" s="19">
        <f>E1143+E1144+E1145+E1146</f>
        <v>100</v>
      </c>
      <c r="F1142" s="98">
        <f>F1143+F1144+F1145+F1146</f>
        <v>0</v>
      </c>
      <c r="G1142" s="19">
        <f>G1143+G1144+G1145+G1146</f>
        <v>100</v>
      </c>
      <c r="H1142" s="3">
        <f>F1142/D1142*100-100</f>
        <v>-100</v>
      </c>
    </row>
    <row r="1143" spans="1:8" ht="33" hidden="1" customHeight="1" outlineLevel="1" x14ac:dyDescent="0.2">
      <c r="A1143" s="136"/>
      <c r="B1143" s="137"/>
      <c r="C1143" s="99" t="s">
        <v>247</v>
      </c>
      <c r="D1143" s="62">
        <v>490</v>
      </c>
      <c r="E1143" s="19">
        <f>D1143/D1142*100</f>
        <v>100</v>
      </c>
      <c r="F1143" s="98">
        <v>0</v>
      </c>
      <c r="G1143" s="19">
        <v>100</v>
      </c>
      <c r="H1143" s="3">
        <f>F1143/D1143*100-100</f>
        <v>-100</v>
      </c>
    </row>
    <row r="1144" spans="1:8" ht="21.95" hidden="1" customHeight="1" outlineLevel="1" x14ac:dyDescent="0.2">
      <c r="A1144" s="136"/>
      <c r="B1144" s="137"/>
      <c r="C1144" s="99" t="s">
        <v>248</v>
      </c>
      <c r="D1144" s="62">
        <v>0</v>
      </c>
      <c r="E1144" s="19">
        <v>0</v>
      </c>
      <c r="F1144" s="98">
        <v>0</v>
      </c>
      <c r="G1144" s="19">
        <v>0</v>
      </c>
      <c r="H1144" s="3" t="s">
        <v>47</v>
      </c>
    </row>
    <row r="1145" spans="1:8" ht="21.95" hidden="1" customHeight="1" outlineLevel="1" x14ac:dyDescent="0.2">
      <c r="A1145" s="136"/>
      <c r="B1145" s="137"/>
      <c r="C1145" s="99" t="s">
        <v>249</v>
      </c>
      <c r="D1145" s="62">
        <v>0</v>
      </c>
      <c r="E1145" s="19">
        <f>D1145/D1142*100</f>
        <v>0</v>
      </c>
      <c r="F1145" s="98">
        <v>0</v>
      </c>
      <c r="G1145" s="19">
        <v>0</v>
      </c>
      <c r="H1145" s="3" t="s">
        <v>47</v>
      </c>
    </row>
    <row r="1146" spans="1:8" ht="21.95" hidden="1" customHeight="1" outlineLevel="1" x14ac:dyDescent="0.2">
      <c r="A1146" s="136"/>
      <c r="B1146" s="137"/>
      <c r="C1146" s="99" t="s">
        <v>250</v>
      </c>
      <c r="D1146" s="33">
        <v>0</v>
      </c>
      <c r="E1146" s="19">
        <v>0</v>
      </c>
      <c r="F1146" s="98">
        <v>0</v>
      </c>
      <c r="G1146" s="19">
        <v>0</v>
      </c>
      <c r="H1146" s="3" t="s">
        <v>47</v>
      </c>
    </row>
    <row r="1147" spans="1:8" ht="21.95" hidden="1" customHeight="1" outlineLevel="1" x14ac:dyDescent="0.2">
      <c r="A1147" s="110" t="s">
        <v>197</v>
      </c>
      <c r="B1147" s="135" t="s">
        <v>397</v>
      </c>
      <c r="C1147" s="97" t="s">
        <v>246</v>
      </c>
      <c r="D1147" s="92">
        <f>D1148+D1149+D1150+D1151</f>
        <v>142800.1</v>
      </c>
      <c r="E1147" s="93">
        <f>E1148+E1149+E1150+E1151</f>
        <v>100</v>
      </c>
      <c r="F1147" s="92">
        <f>F1148+F1149+F1150+F1151</f>
        <v>42227.4</v>
      </c>
      <c r="G1147" s="93">
        <f>G1148+G1149+G1150+G1151</f>
        <v>100</v>
      </c>
      <c r="H1147" s="94">
        <f>F1147/D1147*100-100</f>
        <v>-70.429012304613224</v>
      </c>
    </row>
    <row r="1148" spans="1:8" ht="33" hidden="1" customHeight="1" outlineLevel="1" x14ac:dyDescent="0.2">
      <c r="A1148" s="110"/>
      <c r="B1148" s="135"/>
      <c r="C1148" s="97" t="s">
        <v>247</v>
      </c>
      <c r="D1148" s="92">
        <f>D1153</f>
        <v>4768</v>
      </c>
      <c r="E1148" s="93">
        <f>D1148/D1147*100</f>
        <v>3.3389332360411514</v>
      </c>
      <c r="F1148" s="92">
        <f>F1153</f>
        <v>1241.5</v>
      </c>
      <c r="G1148" s="93">
        <f>F1148/F1147*100</f>
        <v>2.9400341958065139</v>
      </c>
      <c r="H1148" s="94">
        <f t="shared" ref="H1148:H1151" si="264">F1148/D1148*100-100</f>
        <v>-73.961828859060404</v>
      </c>
    </row>
    <row r="1149" spans="1:8" ht="21.95" hidden="1" customHeight="1" outlineLevel="1" x14ac:dyDescent="0.2">
      <c r="A1149" s="110"/>
      <c r="B1149" s="135"/>
      <c r="C1149" s="97" t="s">
        <v>248</v>
      </c>
      <c r="D1149" s="92">
        <f t="shared" ref="D1149:F1151" si="265">D1154</f>
        <v>0</v>
      </c>
      <c r="E1149" s="93">
        <v>0</v>
      </c>
      <c r="F1149" s="92">
        <f t="shared" si="265"/>
        <v>0</v>
      </c>
      <c r="G1149" s="93">
        <v>0</v>
      </c>
      <c r="H1149" s="94" t="s">
        <v>47</v>
      </c>
    </row>
    <row r="1150" spans="1:8" ht="21.95" hidden="1" customHeight="1" outlineLevel="1" x14ac:dyDescent="0.2">
      <c r="A1150" s="110"/>
      <c r="B1150" s="135"/>
      <c r="C1150" s="97" t="s">
        <v>249</v>
      </c>
      <c r="D1150" s="92">
        <f t="shared" si="265"/>
        <v>0</v>
      </c>
      <c r="E1150" s="93">
        <f>D1150/D1147*100</f>
        <v>0</v>
      </c>
      <c r="F1150" s="92">
        <f t="shared" si="265"/>
        <v>0</v>
      </c>
      <c r="G1150" s="93">
        <f>F1150/F1147*100</f>
        <v>0</v>
      </c>
      <c r="H1150" s="94" t="s">
        <v>47</v>
      </c>
    </row>
    <row r="1151" spans="1:8" ht="21.95" hidden="1" customHeight="1" outlineLevel="1" x14ac:dyDescent="0.2">
      <c r="A1151" s="110"/>
      <c r="B1151" s="135"/>
      <c r="C1151" s="97" t="s">
        <v>250</v>
      </c>
      <c r="D1151" s="92">
        <f t="shared" si="265"/>
        <v>138032.1</v>
      </c>
      <c r="E1151" s="93">
        <f>D1151/D1147*100</f>
        <v>96.661066763958843</v>
      </c>
      <c r="F1151" s="92">
        <f t="shared" si="265"/>
        <v>40985.9</v>
      </c>
      <c r="G1151" s="93">
        <f>F1151/F1147*100</f>
        <v>97.059965804193482</v>
      </c>
      <c r="H1151" s="94">
        <f t="shared" si="264"/>
        <v>-70.306979318578797</v>
      </c>
    </row>
    <row r="1152" spans="1:8" ht="21.95" hidden="1" customHeight="1" outlineLevel="1" x14ac:dyDescent="0.2">
      <c r="A1152" s="136" t="s">
        <v>199</v>
      </c>
      <c r="B1152" s="137" t="s">
        <v>260</v>
      </c>
      <c r="C1152" s="99" t="s">
        <v>246</v>
      </c>
      <c r="D1152" s="33">
        <f>D1153+D1154+D1155+D1156</f>
        <v>142800.1</v>
      </c>
      <c r="E1152" s="28">
        <f>D1152/D1152*100</f>
        <v>100</v>
      </c>
      <c r="F1152" s="98">
        <f>F1153+F1154+F1155+F1156</f>
        <v>42227.4</v>
      </c>
      <c r="G1152" s="28">
        <f>F1152/F1152*100</f>
        <v>100</v>
      </c>
      <c r="H1152" s="3">
        <f>F1152/D1152*100-100</f>
        <v>-70.429012304613224</v>
      </c>
    </row>
    <row r="1153" spans="1:8" ht="30.75" hidden="1" customHeight="1" outlineLevel="1" x14ac:dyDescent="0.2">
      <c r="A1153" s="136"/>
      <c r="B1153" s="137"/>
      <c r="C1153" s="99" t="s">
        <v>247</v>
      </c>
      <c r="D1153" s="33">
        <v>4768</v>
      </c>
      <c r="E1153" s="28">
        <f>D1153/D1152*100</f>
        <v>3.3389332360411514</v>
      </c>
      <c r="F1153" s="98">
        <v>1241.5</v>
      </c>
      <c r="G1153" s="28">
        <f>F1153/F1152*100</f>
        <v>2.9400341958065139</v>
      </c>
      <c r="H1153" s="3">
        <f t="shared" ref="H1153:H1156" si="266">F1153/D1153*100-100</f>
        <v>-73.961828859060404</v>
      </c>
    </row>
    <row r="1154" spans="1:8" ht="21.95" hidden="1" customHeight="1" outlineLevel="1" x14ac:dyDescent="0.2">
      <c r="A1154" s="136"/>
      <c r="B1154" s="137"/>
      <c r="C1154" s="99" t="s">
        <v>248</v>
      </c>
      <c r="D1154" s="33">
        <v>0</v>
      </c>
      <c r="E1154" s="28">
        <f>D1154/D1152*100</f>
        <v>0</v>
      </c>
      <c r="F1154" s="98">
        <v>0</v>
      </c>
      <c r="G1154" s="28">
        <f>F1154/F1152*100</f>
        <v>0</v>
      </c>
      <c r="H1154" s="3" t="s">
        <v>47</v>
      </c>
    </row>
    <row r="1155" spans="1:8" ht="21.95" hidden="1" customHeight="1" outlineLevel="1" x14ac:dyDescent="0.2">
      <c r="A1155" s="136"/>
      <c r="B1155" s="137"/>
      <c r="C1155" s="99" t="s">
        <v>249</v>
      </c>
      <c r="D1155" s="33">
        <v>0</v>
      </c>
      <c r="E1155" s="28">
        <f>D1155/D1152*100</f>
        <v>0</v>
      </c>
      <c r="F1155" s="98">
        <v>0</v>
      </c>
      <c r="G1155" s="28">
        <f>F1155/F1152*100</f>
        <v>0</v>
      </c>
      <c r="H1155" s="3">
        <v>0</v>
      </c>
    </row>
    <row r="1156" spans="1:8" ht="21.95" hidden="1" customHeight="1" outlineLevel="1" x14ac:dyDescent="0.2">
      <c r="A1156" s="136"/>
      <c r="B1156" s="137"/>
      <c r="C1156" s="99" t="s">
        <v>250</v>
      </c>
      <c r="D1156" s="98">
        <v>138032.1</v>
      </c>
      <c r="E1156" s="28">
        <v>154532.6</v>
      </c>
      <c r="F1156" s="98">
        <v>40985.9</v>
      </c>
      <c r="G1156" s="28">
        <f>F1156/F1152*100</f>
        <v>97.059965804193482</v>
      </c>
      <c r="H1156" s="3">
        <f t="shared" si="266"/>
        <v>-70.306979318578797</v>
      </c>
    </row>
    <row r="1157" spans="1:8" ht="21.95" hidden="1" customHeight="1" outlineLevel="1" x14ac:dyDescent="0.2">
      <c r="A1157" s="110" t="s">
        <v>200</v>
      </c>
      <c r="B1157" s="135" t="s">
        <v>201</v>
      </c>
      <c r="C1157" s="97" t="s">
        <v>246</v>
      </c>
      <c r="D1157" s="92">
        <f>D1158+D1159+D1160+D1161</f>
        <v>16689</v>
      </c>
      <c r="E1157" s="93">
        <f>E1158+E1159+E1160+E1161</f>
        <v>100</v>
      </c>
      <c r="F1157" s="92">
        <f>F1158+F1159+F1160+F1161</f>
        <v>5014.3</v>
      </c>
      <c r="G1157" s="93">
        <f>G1158+G1159+G1160+G1161</f>
        <v>100</v>
      </c>
      <c r="H1157" s="94">
        <f>F1157/D1157*100-100</f>
        <v>-69.954461022230205</v>
      </c>
    </row>
    <row r="1158" spans="1:8" ht="28.5" hidden="1" customHeight="1" outlineLevel="1" x14ac:dyDescent="0.2">
      <c r="A1158" s="110"/>
      <c r="B1158" s="135"/>
      <c r="C1158" s="97" t="s">
        <v>247</v>
      </c>
      <c r="D1158" s="92">
        <f>D1163</f>
        <v>16689</v>
      </c>
      <c r="E1158" s="93">
        <f>D1158/D1157*100</f>
        <v>100</v>
      </c>
      <c r="F1158" s="92">
        <f>F1163</f>
        <v>5014.3</v>
      </c>
      <c r="G1158" s="93">
        <f>F1158/F1157*100</f>
        <v>100</v>
      </c>
      <c r="H1158" s="94">
        <f t="shared" ref="H1158" si="267">F1158/D1158*100-100</f>
        <v>-69.954461022230205</v>
      </c>
    </row>
    <row r="1159" spans="1:8" ht="21.95" hidden="1" customHeight="1" outlineLevel="1" x14ac:dyDescent="0.2">
      <c r="A1159" s="110"/>
      <c r="B1159" s="135"/>
      <c r="C1159" s="97" t="s">
        <v>248</v>
      </c>
      <c r="D1159" s="92">
        <f t="shared" ref="D1159:D1161" si="268">D1164</f>
        <v>0</v>
      </c>
      <c r="E1159" s="93">
        <f>D1159/D1157*100</f>
        <v>0</v>
      </c>
      <c r="F1159" s="92">
        <f t="shared" ref="F1159:F1161" si="269">F1164</f>
        <v>0</v>
      </c>
      <c r="G1159" s="93">
        <f>F1159/F1157*100</f>
        <v>0</v>
      </c>
      <c r="H1159" s="3" t="s">
        <v>47</v>
      </c>
    </row>
    <row r="1160" spans="1:8" ht="21.95" hidden="1" customHeight="1" outlineLevel="1" x14ac:dyDescent="0.2">
      <c r="A1160" s="110"/>
      <c r="B1160" s="135"/>
      <c r="C1160" s="97" t="s">
        <v>249</v>
      </c>
      <c r="D1160" s="92">
        <f t="shared" si="268"/>
        <v>0</v>
      </c>
      <c r="E1160" s="93">
        <f>D1160/D1157*100</f>
        <v>0</v>
      </c>
      <c r="F1160" s="92">
        <f t="shared" si="269"/>
        <v>0</v>
      </c>
      <c r="G1160" s="93">
        <f>F1160/F1157*100</f>
        <v>0</v>
      </c>
      <c r="H1160" s="3" t="s">
        <v>47</v>
      </c>
    </row>
    <row r="1161" spans="1:8" ht="21.95" hidden="1" customHeight="1" outlineLevel="1" x14ac:dyDescent="0.2">
      <c r="A1161" s="110"/>
      <c r="B1161" s="135"/>
      <c r="C1161" s="97" t="s">
        <v>250</v>
      </c>
      <c r="D1161" s="92">
        <f t="shared" si="268"/>
        <v>0</v>
      </c>
      <c r="E1161" s="93">
        <v>0</v>
      </c>
      <c r="F1161" s="92">
        <f t="shared" si="269"/>
        <v>0</v>
      </c>
      <c r="G1161" s="93">
        <v>0</v>
      </c>
      <c r="H1161" s="94" t="s">
        <v>47</v>
      </c>
    </row>
    <row r="1162" spans="1:8" ht="21.75" hidden="1" customHeight="1" outlineLevel="1" x14ac:dyDescent="0.2">
      <c r="A1162" s="136" t="s">
        <v>202</v>
      </c>
      <c r="B1162" s="137" t="s">
        <v>203</v>
      </c>
      <c r="C1162" s="99" t="s">
        <v>246</v>
      </c>
      <c r="D1162" s="33">
        <f>D1163+D1164+D1165+D1166</f>
        <v>16689</v>
      </c>
      <c r="E1162" s="28">
        <f>D1162/D1162*100</f>
        <v>100</v>
      </c>
      <c r="F1162" s="98">
        <f>F1163+F1164+F1165+F1166</f>
        <v>5014.3</v>
      </c>
      <c r="G1162" s="28">
        <f>F1162/F1162*100</f>
        <v>100</v>
      </c>
      <c r="H1162" s="3">
        <f>F1162/D1162*100-100</f>
        <v>-69.954461022230205</v>
      </c>
    </row>
    <row r="1163" spans="1:8" ht="36" hidden="1" customHeight="1" outlineLevel="1" x14ac:dyDescent="0.2">
      <c r="A1163" s="136"/>
      <c r="B1163" s="137"/>
      <c r="C1163" s="99" t="s">
        <v>247</v>
      </c>
      <c r="D1163" s="33">
        <v>16689</v>
      </c>
      <c r="E1163" s="28">
        <f>D1163/D1162*100</f>
        <v>100</v>
      </c>
      <c r="F1163" s="98">
        <v>5014.3</v>
      </c>
      <c r="G1163" s="28">
        <f>F1163/F1162*100</f>
        <v>100</v>
      </c>
      <c r="H1163" s="3">
        <f>F1163/D1163*100-100</f>
        <v>-69.954461022230205</v>
      </c>
    </row>
    <row r="1164" spans="1:8" ht="21.75" hidden="1" customHeight="1" outlineLevel="1" x14ac:dyDescent="0.2">
      <c r="A1164" s="136"/>
      <c r="B1164" s="137"/>
      <c r="C1164" s="99" t="s">
        <v>248</v>
      </c>
      <c r="D1164" s="33">
        <v>0</v>
      </c>
      <c r="E1164" s="28">
        <f>D1164/D1162*100</f>
        <v>0</v>
      </c>
      <c r="F1164" s="98">
        <v>0</v>
      </c>
      <c r="G1164" s="28">
        <f>F1164/F1162*100</f>
        <v>0</v>
      </c>
      <c r="H1164" s="3" t="s">
        <v>47</v>
      </c>
    </row>
    <row r="1165" spans="1:8" ht="21.75" hidden="1" customHeight="1" outlineLevel="1" x14ac:dyDescent="0.2">
      <c r="A1165" s="136"/>
      <c r="B1165" s="137"/>
      <c r="C1165" s="99" t="s">
        <v>249</v>
      </c>
      <c r="D1165" s="33">
        <v>0</v>
      </c>
      <c r="E1165" s="28">
        <f>D1165/D1162*100</f>
        <v>0</v>
      </c>
      <c r="F1165" s="98">
        <v>0</v>
      </c>
      <c r="G1165" s="28">
        <f>F1165/F1162*100</f>
        <v>0</v>
      </c>
      <c r="H1165" s="3" t="s">
        <v>47</v>
      </c>
    </row>
    <row r="1166" spans="1:8" hidden="1" outlineLevel="1" x14ac:dyDescent="0.2">
      <c r="A1166" s="136"/>
      <c r="B1166" s="137"/>
      <c r="C1166" s="99" t="s">
        <v>250</v>
      </c>
      <c r="D1166" s="98">
        <v>0</v>
      </c>
      <c r="E1166" s="28">
        <f>D1166/D1162*100</f>
        <v>0</v>
      </c>
      <c r="F1166" s="98">
        <v>0</v>
      </c>
      <c r="G1166" s="28">
        <f>F1166/F1162*100</f>
        <v>0</v>
      </c>
      <c r="H1166" s="3" t="s">
        <v>47</v>
      </c>
    </row>
    <row r="1167" spans="1:8" ht="21.95" hidden="1" customHeight="1" outlineLevel="1" x14ac:dyDescent="0.2">
      <c r="A1167" s="110" t="s">
        <v>204</v>
      </c>
      <c r="B1167" s="135" t="s">
        <v>395</v>
      </c>
      <c r="C1167" s="97" t="s">
        <v>246</v>
      </c>
      <c r="D1167" s="92">
        <f>D1168+D1169+D1170+D1171</f>
        <v>198240.09999999998</v>
      </c>
      <c r="E1167" s="93">
        <f>E1168+E1169+E1170+E1171</f>
        <v>100</v>
      </c>
      <c r="F1167" s="92">
        <f>F1168+F1169+F1170+F1171</f>
        <v>35833.699999999997</v>
      </c>
      <c r="G1167" s="93">
        <f>G1168+G1169+G1170+G1171</f>
        <v>100</v>
      </c>
      <c r="H1167" s="94">
        <f>F1167/D1167*100-100</f>
        <v>-81.924091039098556</v>
      </c>
    </row>
    <row r="1168" spans="1:8" ht="30" hidden="1" customHeight="1" outlineLevel="1" x14ac:dyDescent="0.2">
      <c r="A1168" s="110"/>
      <c r="B1168" s="135"/>
      <c r="C1168" s="97" t="s">
        <v>247</v>
      </c>
      <c r="D1168" s="92">
        <f>D1173+D1178+D1183</f>
        <v>195415.8</v>
      </c>
      <c r="E1168" s="93">
        <f>D1168/D1167*100</f>
        <v>98.575313470887068</v>
      </c>
      <c r="F1168" s="92">
        <f>F1173+F1178+F1183</f>
        <v>35311.699999999997</v>
      </c>
      <c r="G1168" s="93">
        <f>F1168/F1167*100</f>
        <v>98.54327072002053</v>
      </c>
      <c r="H1168" s="94">
        <f t="shared" ref="H1168:H1170" si="270">F1168/D1168*100-100</f>
        <v>-81.929966768296111</v>
      </c>
    </row>
    <row r="1169" spans="1:8" ht="21.95" hidden="1" customHeight="1" outlineLevel="1" x14ac:dyDescent="0.2">
      <c r="A1169" s="110"/>
      <c r="B1169" s="135"/>
      <c r="C1169" s="97" t="s">
        <v>248</v>
      </c>
      <c r="D1169" s="92">
        <f t="shared" ref="D1169:D1171" si="271">D1174+D1179+D1184</f>
        <v>1728</v>
      </c>
      <c r="E1169" s="93">
        <f>D1169/D1167*100</f>
        <v>0.87167026247464574</v>
      </c>
      <c r="F1169" s="92">
        <f t="shared" ref="F1169:F1171" si="272">F1174+F1179+F1184</f>
        <v>501.1</v>
      </c>
      <c r="G1169" s="93">
        <f>F1169/F1167*100</f>
        <v>1.3984042953979077</v>
      </c>
      <c r="H1169" s="94">
        <f t="shared" si="270"/>
        <v>-71.001157407407405</v>
      </c>
    </row>
    <row r="1170" spans="1:8" ht="21.95" hidden="1" customHeight="1" outlineLevel="1" x14ac:dyDescent="0.2">
      <c r="A1170" s="110"/>
      <c r="B1170" s="135"/>
      <c r="C1170" s="97" t="s">
        <v>249</v>
      </c>
      <c r="D1170" s="92">
        <f t="shared" si="271"/>
        <v>1096.3</v>
      </c>
      <c r="E1170" s="93">
        <f>D1170/D1167*100</f>
        <v>0.55301626663828363</v>
      </c>
      <c r="F1170" s="92">
        <f t="shared" si="272"/>
        <v>20.9</v>
      </c>
      <c r="G1170" s="93">
        <f>F1170/F1167*100</f>
        <v>5.8324984581553121E-2</v>
      </c>
      <c r="H1170" s="94">
        <f t="shared" si="270"/>
        <v>-98.093587521663778</v>
      </c>
    </row>
    <row r="1171" spans="1:8" ht="21.95" hidden="1" customHeight="1" outlineLevel="1" x14ac:dyDescent="0.2">
      <c r="A1171" s="110"/>
      <c r="B1171" s="135"/>
      <c r="C1171" s="97" t="s">
        <v>250</v>
      </c>
      <c r="D1171" s="92">
        <f t="shared" si="271"/>
        <v>0</v>
      </c>
      <c r="E1171" s="93">
        <f>D1171/D1167*100</f>
        <v>0</v>
      </c>
      <c r="F1171" s="92">
        <f t="shared" si="272"/>
        <v>0</v>
      </c>
      <c r="G1171" s="93">
        <f>F1171/F1167*100</f>
        <v>0</v>
      </c>
      <c r="H1171" s="94" t="s">
        <v>47</v>
      </c>
    </row>
    <row r="1172" spans="1:8" ht="21.95" hidden="1" customHeight="1" outlineLevel="1" x14ac:dyDescent="0.2">
      <c r="A1172" s="136" t="s">
        <v>449</v>
      </c>
      <c r="B1172" s="137" t="s">
        <v>209</v>
      </c>
      <c r="C1172" s="99" t="s">
        <v>246</v>
      </c>
      <c r="D1172" s="98">
        <f>D1173+D1174+D1175</f>
        <v>197054.09999999998</v>
      </c>
      <c r="E1172" s="19">
        <f>E1173+E1174+E1175+E1176</f>
        <v>100.00000000000001</v>
      </c>
      <c r="F1172" s="33">
        <f>F1173+F1174+F1175+F1176</f>
        <v>35659.699999999997</v>
      </c>
      <c r="G1172" s="19">
        <f>G1173+G1174+G1175+G1176</f>
        <v>100</v>
      </c>
      <c r="H1172" s="3">
        <f>F1172/D1172*100-100</f>
        <v>-81.903599062389461</v>
      </c>
    </row>
    <row r="1173" spans="1:8" ht="30.75" hidden="1" customHeight="1" outlineLevel="1" x14ac:dyDescent="0.2">
      <c r="A1173" s="136"/>
      <c r="B1173" s="137"/>
      <c r="C1173" s="99" t="s">
        <v>247</v>
      </c>
      <c r="D1173" s="98">
        <v>194369.8</v>
      </c>
      <c r="E1173" s="28">
        <f>D1173/D1172*100</f>
        <v>98.637785257957091</v>
      </c>
      <c r="F1173" s="98">
        <v>35137.699999999997</v>
      </c>
      <c r="G1173" s="28">
        <f>F1173/F1172*100</f>
        <v>98.536162671026389</v>
      </c>
      <c r="H1173" s="3">
        <f t="shared" ref="H1173:H1178" si="273">F1173/D1173*100-100</f>
        <v>-81.92224306450899</v>
      </c>
    </row>
    <row r="1174" spans="1:8" ht="21.95" hidden="1" customHeight="1" outlineLevel="1" x14ac:dyDescent="0.2">
      <c r="A1174" s="136"/>
      <c r="B1174" s="137"/>
      <c r="C1174" s="99" t="s">
        <v>248</v>
      </c>
      <c r="D1174" s="98">
        <v>1728</v>
      </c>
      <c r="E1174" s="28">
        <f>D1174/D1172*100</f>
        <v>0.87691654220845949</v>
      </c>
      <c r="F1174" s="98">
        <v>501.1</v>
      </c>
      <c r="G1174" s="28">
        <f>F1174/F1172*100</f>
        <v>1.4052277500932429</v>
      </c>
      <c r="H1174" s="3">
        <f t="shared" si="273"/>
        <v>-71.001157407407405</v>
      </c>
    </row>
    <row r="1175" spans="1:8" ht="21.95" hidden="1" customHeight="1" outlineLevel="1" x14ac:dyDescent="0.2">
      <c r="A1175" s="136"/>
      <c r="B1175" s="137"/>
      <c r="C1175" s="99" t="s">
        <v>249</v>
      </c>
      <c r="D1175" s="98">
        <v>956.3</v>
      </c>
      <c r="E1175" s="28">
        <f>D1175/D1172*100</f>
        <v>0.48529819983446171</v>
      </c>
      <c r="F1175" s="98">
        <v>20.9</v>
      </c>
      <c r="G1175" s="28">
        <f>F1175/F1172*100</f>
        <v>5.8609578880360738E-2</v>
      </c>
      <c r="H1175" s="3">
        <f t="shared" si="273"/>
        <v>-97.814493359824326</v>
      </c>
    </row>
    <row r="1176" spans="1:8" ht="21.95" hidden="1" customHeight="1" outlineLevel="1" x14ac:dyDescent="0.2">
      <c r="A1176" s="136"/>
      <c r="B1176" s="137"/>
      <c r="C1176" s="99" t="s">
        <v>250</v>
      </c>
      <c r="D1176" s="98">
        <v>0</v>
      </c>
      <c r="E1176" s="28">
        <f>D1176/D1172*100</f>
        <v>0</v>
      </c>
      <c r="F1176" s="98">
        <v>0</v>
      </c>
      <c r="G1176" s="28">
        <f>F1176/F1172*100</f>
        <v>0</v>
      </c>
      <c r="H1176" s="3" t="s">
        <v>47</v>
      </c>
    </row>
    <row r="1177" spans="1:8" ht="21.95" hidden="1" customHeight="1" outlineLevel="1" x14ac:dyDescent="0.2">
      <c r="A1177" s="136" t="s">
        <v>450</v>
      </c>
      <c r="B1177" s="137" t="s">
        <v>261</v>
      </c>
      <c r="C1177" s="99" t="s">
        <v>246</v>
      </c>
      <c r="D1177" s="98">
        <f>D1178+D1179+D1180+D1181</f>
        <v>1046</v>
      </c>
      <c r="E1177" s="19">
        <f>E1178</f>
        <v>100</v>
      </c>
      <c r="F1177" s="98">
        <f>F1178</f>
        <v>174</v>
      </c>
      <c r="G1177" s="19">
        <f>G1178</f>
        <v>100</v>
      </c>
      <c r="H1177" s="3">
        <f>F1177/D1177*100-100</f>
        <v>-83.365200764818354</v>
      </c>
    </row>
    <row r="1178" spans="1:8" ht="33.75" hidden="1" customHeight="1" outlineLevel="1" x14ac:dyDescent="0.2">
      <c r="A1178" s="136"/>
      <c r="B1178" s="137"/>
      <c r="C1178" s="99" t="s">
        <v>247</v>
      </c>
      <c r="D1178" s="98">
        <v>1046</v>
      </c>
      <c r="E1178" s="28">
        <f>D1178/D1177*100</f>
        <v>100</v>
      </c>
      <c r="F1178" s="98">
        <v>174</v>
      </c>
      <c r="G1178" s="19">
        <f>F1178/F1177*100</f>
        <v>100</v>
      </c>
      <c r="H1178" s="3">
        <f t="shared" si="273"/>
        <v>-83.365200764818354</v>
      </c>
    </row>
    <row r="1179" spans="1:8" ht="21.95" hidden="1" customHeight="1" outlineLevel="1" x14ac:dyDescent="0.2">
      <c r="A1179" s="136"/>
      <c r="B1179" s="137"/>
      <c r="C1179" s="99" t="s">
        <v>248</v>
      </c>
      <c r="D1179" s="98">
        <v>0</v>
      </c>
      <c r="E1179" s="19">
        <v>0</v>
      </c>
      <c r="F1179" s="98">
        <v>0</v>
      </c>
      <c r="G1179" s="19">
        <v>0</v>
      </c>
      <c r="H1179" s="3" t="s">
        <v>47</v>
      </c>
    </row>
    <row r="1180" spans="1:8" ht="21.95" hidden="1" customHeight="1" outlineLevel="1" x14ac:dyDescent="0.2">
      <c r="A1180" s="136"/>
      <c r="B1180" s="137"/>
      <c r="C1180" s="99" t="s">
        <v>249</v>
      </c>
      <c r="D1180" s="98">
        <v>0</v>
      </c>
      <c r="E1180" s="19">
        <v>0</v>
      </c>
      <c r="F1180" s="98">
        <v>0</v>
      </c>
      <c r="G1180" s="19">
        <v>0</v>
      </c>
      <c r="H1180" s="3" t="s">
        <v>47</v>
      </c>
    </row>
    <row r="1181" spans="1:8" ht="21.95" hidden="1" customHeight="1" outlineLevel="1" x14ac:dyDescent="0.2">
      <c r="A1181" s="136"/>
      <c r="B1181" s="137"/>
      <c r="C1181" s="99" t="s">
        <v>250</v>
      </c>
      <c r="D1181" s="98">
        <v>0</v>
      </c>
      <c r="E1181" s="19">
        <v>0</v>
      </c>
      <c r="F1181" s="98">
        <v>0</v>
      </c>
      <c r="G1181" s="19">
        <v>0</v>
      </c>
      <c r="H1181" s="3" t="s">
        <v>47</v>
      </c>
    </row>
    <row r="1182" spans="1:8" ht="21.95" hidden="1" customHeight="1" outlineLevel="1" x14ac:dyDescent="0.2">
      <c r="A1182" s="136" t="s">
        <v>451</v>
      </c>
      <c r="B1182" s="137" t="s">
        <v>485</v>
      </c>
      <c r="C1182" s="99" t="s">
        <v>246</v>
      </c>
      <c r="D1182" s="98">
        <f>D1183+D1184+D1185+D1186</f>
        <v>140</v>
      </c>
      <c r="E1182" s="19">
        <v>100</v>
      </c>
      <c r="F1182" s="98">
        <f>F1185</f>
        <v>0</v>
      </c>
      <c r="G1182" s="19">
        <v>100</v>
      </c>
      <c r="H1182" s="3">
        <f>F1182/D1182*100-100</f>
        <v>-100</v>
      </c>
    </row>
    <row r="1183" spans="1:8" ht="33.75" hidden="1" customHeight="1" outlineLevel="1" x14ac:dyDescent="0.2">
      <c r="A1183" s="136"/>
      <c r="B1183" s="137"/>
      <c r="C1183" s="99" t="s">
        <v>247</v>
      </c>
      <c r="D1183" s="98">
        <v>0</v>
      </c>
      <c r="E1183" s="19">
        <v>0</v>
      </c>
      <c r="F1183" s="98">
        <v>0</v>
      </c>
      <c r="G1183" s="19">
        <v>0</v>
      </c>
      <c r="H1183" s="3" t="s">
        <v>47</v>
      </c>
    </row>
    <row r="1184" spans="1:8" ht="21.95" hidden="1" customHeight="1" outlineLevel="1" x14ac:dyDescent="0.2">
      <c r="A1184" s="136"/>
      <c r="B1184" s="137"/>
      <c r="C1184" s="99" t="s">
        <v>248</v>
      </c>
      <c r="D1184" s="98">
        <v>0</v>
      </c>
      <c r="E1184" s="19">
        <v>0</v>
      </c>
      <c r="F1184" s="98">
        <v>0</v>
      </c>
      <c r="G1184" s="19">
        <v>0</v>
      </c>
      <c r="H1184" s="3" t="s">
        <v>47</v>
      </c>
    </row>
    <row r="1185" spans="1:8" ht="21.95" hidden="1" customHeight="1" outlineLevel="1" x14ac:dyDescent="0.2">
      <c r="A1185" s="136"/>
      <c r="B1185" s="137"/>
      <c r="C1185" s="99" t="s">
        <v>249</v>
      </c>
      <c r="D1185" s="98">
        <v>140</v>
      </c>
      <c r="E1185" s="19">
        <f>D1185/D1182*100</f>
        <v>100</v>
      </c>
      <c r="F1185" s="98">
        <v>0</v>
      </c>
      <c r="G1185" s="19">
        <v>100</v>
      </c>
      <c r="H1185" s="3">
        <f>F1185/D1185*100-100</f>
        <v>-100</v>
      </c>
    </row>
    <row r="1186" spans="1:8" ht="21.95" hidden="1" customHeight="1" outlineLevel="1" x14ac:dyDescent="0.2">
      <c r="A1186" s="136"/>
      <c r="B1186" s="137"/>
      <c r="C1186" s="99" t="s">
        <v>250</v>
      </c>
      <c r="D1186" s="98">
        <v>0</v>
      </c>
      <c r="E1186" s="19">
        <v>0</v>
      </c>
      <c r="F1186" s="98">
        <v>0</v>
      </c>
      <c r="G1186" s="19">
        <v>0</v>
      </c>
      <c r="H1186" s="3" t="s">
        <v>47</v>
      </c>
    </row>
    <row r="1187" spans="1:8" ht="21.95" hidden="1" customHeight="1" outlineLevel="1" x14ac:dyDescent="0.2">
      <c r="A1187" s="110" t="s">
        <v>207</v>
      </c>
      <c r="B1187" s="135" t="s">
        <v>607</v>
      </c>
      <c r="C1187" s="97" t="s">
        <v>246</v>
      </c>
      <c r="D1187" s="92">
        <f>D1188+D1190</f>
        <v>186675.20000000001</v>
      </c>
      <c r="E1187" s="93">
        <f t="shared" ref="E1187:G1187" si="274">E1188</f>
        <v>100</v>
      </c>
      <c r="F1187" s="92">
        <f>F1188+F1190</f>
        <v>29947.200000000001</v>
      </c>
      <c r="G1187" s="93">
        <f t="shared" si="274"/>
        <v>100</v>
      </c>
      <c r="H1187" s="94">
        <f>F1187/D1187*100-100</f>
        <v>-83.957590510148108</v>
      </c>
    </row>
    <row r="1188" spans="1:8" ht="34.5" hidden="1" customHeight="1" outlineLevel="1" x14ac:dyDescent="0.2">
      <c r="A1188" s="110"/>
      <c r="B1188" s="135"/>
      <c r="C1188" s="97" t="s">
        <v>247</v>
      </c>
      <c r="D1188" s="92">
        <f>D1193+D1198</f>
        <v>186675.20000000001</v>
      </c>
      <c r="E1188" s="93">
        <f>D1188/D1187*100</f>
        <v>100</v>
      </c>
      <c r="F1188" s="92">
        <f>F1193+F1198</f>
        <v>29947.200000000001</v>
      </c>
      <c r="G1188" s="93">
        <f>F1188/F1187*100</f>
        <v>100</v>
      </c>
      <c r="H1188" s="94">
        <f>F1188/D1188*100-100</f>
        <v>-83.957590510148108</v>
      </c>
    </row>
    <row r="1189" spans="1:8" ht="21.95" hidden="1" customHeight="1" outlineLevel="1" x14ac:dyDescent="0.2">
      <c r="A1189" s="110"/>
      <c r="B1189" s="135"/>
      <c r="C1189" s="97" t="s">
        <v>248</v>
      </c>
      <c r="D1189" s="92">
        <f t="shared" ref="D1189:F1191" si="275">D1194+D1199</f>
        <v>0</v>
      </c>
      <c r="E1189" s="93">
        <v>0</v>
      </c>
      <c r="F1189" s="92">
        <f t="shared" si="275"/>
        <v>0</v>
      </c>
      <c r="G1189" s="93">
        <v>0</v>
      </c>
      <c r="H1189" s="94" t="s">
        <v>47</v>
      </c>
    </row>
    <row r="1190" spans="1:8" ht="21.95" hidden="1" customHeight="1" outlineLevel="1" x14ac:dyDescent="0.2">
      <c r="A1190" s="110"/>
      <c r="B1190" s="135"/>
      <c r="C1190" s="97" t="s">
        <v>249</v>
      </c>
      <c r="D1190" s="92">
        <f t="shared" si="275"/>
        <v>0</v>
      </c>
      <c r="E1190" s="93">
        <f>D1190/D1187*100</f>
        <v>0</v>
      </c>
      <c r="F1190" s="92">
        <f t="shared" si="275"/>
        <v>0</v>
      </c>
      <c r="G1190" s="93">
        <f>F1190/F1187*100</f>
        <v>0</v>
      </c>
      <c r="H1190" s="94" t="s">
        <v>47</v>
      </c>
    </row>
    <row r="1191" spans="1:8" ht="21.95" hidden="1" customHeight="1" outlineLevel="1" x14ac:dyDescent="0.2">
      <c r="A1191" s="110"/>
      <c r="B1191" s="135"/>
      <c r="C1191" s="97" t="s">
        <v>250</v>
      </c>
      <c r="D1191" s="92">
        <f t="shared" si="275"/>
        <v>0</v>
      </c>
      <c r="E1191" s="93">
        <v>0</v>
      </c>
      <c r="F1191" s="92">
        <f t="shared" si="275"/>
        <v>0</v>
      </c>
      <c r="G1191" s="93">
        <v>0</v>
      </c>
      <c r="H1191" s="94" t="s">
        <v>47</v>
      </c>
    </row>
    <row r="1192" spans="1:8" ht="21.95" hidden="1" customHeight="1" outlineLevel="1" x14ac:dyDescent="0.2">
      <c r="A1192" s="136" t="s">
        <v>208</v>
      </c>
      <c r="B1192" s="137" t="s">
        <v>211</v>
      </c>
      <c r="C1192" s="99" t="s">
        <v>246</v>
      </c>
      <c r="D1192" s="98">
        <f>D1193</f>
        <v>7407</v>
      </c>
      <c r="E1192" s="19">
        <v>100</v>
      </c>
      <c r="F1192" s="98">
        <f>F1193</f>
        <v>1000.7</v>
      </c>
      <c r="G1192" s="19">
        <v>100</v>
      </c>
      <c r="H1192" s="3">
        <f>F1192/D1192*100-100</f>
        <v>-86.489806939381666</v>
      </c>
    </row>
    <row r="1193" spans="1:8" ht="30.75" hidden="1" customHeight="1" outlineLevel="1" x14ac:dyDescent="0.2">
      <c r="A1193" s="136"/>
      <c r="B1193" s="137"/>
      <c r="C1193" s="99" t="s">
        <v>247</v>
      </c>
      <c r="D1193" s="98">
        <v>7407</v>
      </c>
      <c r="E1193" s="19">
        <f>D1192/D1193*100</f>
        <v>100</v>
      </c>
      <c r="F1193" s="98">
        <v>1000.7</v>
      </c>
      <c r="G1193" s="19">
        <f>F1192/F1193*100</f>
        <v>100</v>
      </c>
      <c r="H1193" s="3">
        <f>F1193/D1193*100-100</f>
        <v>-86.489806939381666</v>
      </c>
    </row>
    <row r="1194" spans="1:8" ht="21.95" hidden="1" customHeight="1" outlineLevel="1" x14ac:dyDescent="0.2">
      <c r="A1194" s="136"/>
      <c r="B1194" s="137"/>
      <c r="C1194" s="99" t="s">
        <v>248</v>
      </c>
      <c r="D1194" s="98">
        <v>0</v>
      </c>
      <c r="E1194" s="19">
        <v>0</v>
      </c>
      <c r="F1194" s="98">
        <v>0</v>
      </c>
      <c r="G1194" s="19">
        <v>0</v>
      </c>
      <c r="H1194" s="3" t="s">
        <v>47</v>
      </c>
    </row>
    <row r="1195" spans="1:8" ht="21.95" hidden="1" customHeight="1" outlineLevel="1" x14ac:dyDescent="0.2">
      <c r="A1195" s="136"/>
      <c r="B1195" s="137"/>
      <c r="C1195" s="99" t="s">
        <v>249</v>
      </c>
      <c r="D1195" s="98">
        <v>0</v>
      </c>
      <c r="E1195" s="19">
        <v>0</v>
      </c>
      <c r="F1195" s="98">
        <v>0</v>
      </c>
      <c r="G1195" s="19">
        <v>0</v>
      </c>
      <c r="H1195" s="3" t="s">
        <v>47</v>
      </c>
    </row>
    <row r="1196" spans="1:8" ht="21.95" hidden="1" customHeight="1" outlineLevel="1" x14ac:dyDescent="0.2">
      <c r="A1196" s="136"/>
      <c r="B1196" s="137"/>
      <c r="C1196" s="99" t="s">
        <v>250</v>
      </c>
      <c r="D1196" s="98">
        <v>0</v>
      </c>
      <c r="E1196" s="19">
        <v>0</v>
      </c>
      <c r="F1196" s="98">
        <v>0</v>
      </c>
      <c r="G1196" s="19">
        <v>0</v>
      </c>
      <c r="H1196" s="3" t="s">
        <v>47</v>
      </c>
    </row>
    <row r="1197" spans="1:8" s="61" customFormat="1" ht="21.95" hidden="1" customHeight="1" outlineLevel="1" x14ac:dyDescent="0.2">
      <c r="A1197" s="136" t="s">
        <v>210</v>
      </c>
      <c r="B1197" s="137" t="s">
        <v>43</v>
      </c>
      <c r="C1197" s="99" t="s">
        <v>246</v>
      </c>
      <c r="D1197" s="98">
        <f>D1198+D1200</f>
        <v>179268.2</v>
      </c>
      <c r="E1197" s="19">
        <v>100</v>
      </c>
      <c r="F1197" s="98">
        <f>F1198</f>
        <v>28946.5</v>
      </c>
      <c r="G1197" s="19">
        <v>100</v>
      </c>
      <c r="H1197" s="3">
        <f>F1197/D1197*100-100</f>
        <v>-83.852964440988416</v>
      </c>
    </row>
    <row r="1198" spans="1:8" s="61" customFormat="1" ht="31.5" hidden="1" customHeight="1" outlineLevel="1" x14ac:dyDescent="0.2">
      <c r="A1198" s="136"/>
      <c r="B1198" s="137"/>
      <c r="C1198" s="99" t="s">
        <v>247</v>
      </c>
      <c r="D1198" s="98">
        <v>179268.2</v>
      </c>
      <c r="E1198" s="19">
        <f>D1198/D1197*100</f>
        <v>100</v>
      </c>
      <c r="F1198" s="98">
        <v>28946.5</v>
      </c>
      <c r="G1198" s="19">
        <f>F1198/F1197*100</f>
        <v>100</v>
      </c>
      <c r="H1198" s="3">
        <f>F1198/D1198*100-100</f>
        <v>-83.852964440988416</v>
      </c>
    </row>
    <row r="1199" spans="1:8" s="61" customFormat="1" ht="21.95" hidden="1" customHeight="1" outlineLevel="1" x14ac:dyDescent="0.2">
      <c r="A1199" s="136"/>
      <c r="B1199" s="137"/>
      <c r="C1199" s="99" t="s">
        <v>248</v>
      </c>
      <c r="D1199" s="98">
        <v>0</v>
      </c>
      <c r="E1199" s="19">
        <v>0</v>
      </c>
      <c r="F1199" s="98">
        <v>0</v>
      </c>
      <c r="G1199" s="19">
        <v>0</v>
      </c>
      <c r="H1199" s="3" t="s">
        <v>47</v>
      </c>
    </row>
    <row r="1200" spans="1:8" s="61" customFormat="1" ht="21.95" hidden="1" customHeight="1" outlineLevel="1" x14ac:dyDescent="0.2">
      <c r="A1200" s="136"/>
      <c r="B1200" s="137"/>
      <c r="C1200" s="99" t="s">
        <v>249</v>
      </c>
      <c r="D1200" s="98">
        <v>0</v>
      </c>
      <c r="E1200" s="19">
        <f>D1200/D1197*100</f>
        <v>0</v>
      </c>
      <c r="F1200" s="98">
        <v>0</v>
      </c>
      <c r="G1200" s="19">
        <f>F1200/F1197*100</f>
        <v>0</v>
      </c>
      <c r="H1200" s="3" t="s">
        <v>47</v>
      </c>
    </row>
    <row r="1201" spans="1:11" s="61" customFormat="1" ht="21.95" hidden="1" customHeight="1" outlineLevel="1" x14ac:dyDescent="0.2">
      <c r="A1201" s="136"/>
      <c r="B1201" s="137"/>
      <c r="C1201" s="99" t="s">
        <v>250</v>
      </c>
      <c r="D1201" s="98">
        <v>0</v>
      </c>
      <c r="E1201" s="19">
        <v>0</v>
      </c>
      <c r="F1201" s="98">
        <v>0</v>
      </c>
      <c r="G1201" s="19">
        <v>0</v>
      </c>
      <c r="H1201" s="3" t="s">
        <v>47</v>
      </c>
    </row>
    <row r="1202" spans="1:11" s="61" customFormat="1" ht="21.95" customHeight="1" collapsed="1" x14ac:dyDescent="0.2">
      <c r="A1202" s="104">
        <v>10</v>
      </c>
      <c r="B1202" s="106" t="s">
        <v>608</v>
      </c>
      <c r="C1202" s="96" t="s">
        <v>246</v>
      </c>
      <c r="D1202" s="92">
        <f>D1203+D1204+D1205+D1206</f>
        <v>626769</v>
      </c>
      <c r="E1202" s="35">
        <f>E1203+E1204+E1205+E1206</f>
        <v>100</v>
      </c>
      <c r="F1202" s="92">
        <f t="shared" ref="F1202" si="276">F1203+F1204+F1205+F1206</f>
        <v>110165.20000000001</v>
      </c>
      <c r="G1202" s="35">
        <f>G1203+G1204+G1205</f>
        <v>100</v>
      </c>
      <c r="H1202" s="94">
        <f>F1202/D1202*100-100</f>
        <v>-82.42331704344025</v>
      </c>
    </row>
    <row r="1203" spans="1:11" s="61" customFormat="1" ht="35.25" customHeight="1" x14ac:dyDescent="0.2">
      <c r="A1203" s="104"/>
      <c r="B1203" s="106"/>
      <c r="C1203" s="96" t="s">
        <v>247</v>
      </c>
      <c r="D1203" s="92">
        <f>D1208+D1228+D1243</f>
        <v>282781</v>
      </c>
      <c r="E1203" s="35">
        <f>D1203/D1202*100</f>
        <v>45.117260106993164</v>
      </c>
      <c r="F1203" s="92">
        <f>F1208+F1228+F1243</f>
        <v>36339.4</v>
      </c>
      <c r="G1203" s="35">
        <f>F1203/F1202*100</f>
        <v>32.986278788582965</v>
      </c>
      <c r="H1203" s="94">
        <f>F1203/D1203*100-100</f>
        <v>-87.14927806323621</v>
      </c>
    </row>
    <row r="1204" spans="1:11" s="61" customFormat="1" ht="21.95" customHeight="1" x14ac:dyDescent="0.2">
      <c r="A1204" s="104"/>
      <c r="B1204" s="106"/>
      <c r="C1204" s="96" t="s">
        <v>248</v>
      </c>
      <c r="D1204" s="92">
        <f>D1209+D1229+D1244</f>
        <v>0</v>
      </c>
      <c r="E1204" s="35">
        <v>0</v>
      </c>
      <c r="F1204" s="92">
        <f>F1209+F1229+F1244</f>
        <v>0</v>
      </c>
      <c r="G1204" s="35">
        <v>0</v>
      </c>
      <c r="H1204" s="94" t="s">
        <v>47</v>
      </c>
    </row>
    <row r="1205" spans="1:11" s="61" customFormat="1" ht="21.95" customHeight="1" x14ac:dyDescent="0.2">
      <c r="A1205" s="104"/>
      <c r="B1205" s="106"/>
      <c r="C1205" s="96" t="s">
        <v>249</v>
      </c>
      <c r="D1205" s="92">
        <f>D1210+D1230+D1245</f>
        <v>343988</v>
      </c>
      <c r="E1205" s="35">
        <f>D1205/D1202*100</f>
        <v>54.882739893006836</v>
      </c>
      <c r="F1205" s="92">
        <f>F1210+F1230+F1245</f>
        <v>73825.8</v>
      </c>
      <c r="G1205" s="35">
        <f>F1205/F1202*100</f>
        <v>67.013721211417035</v>
      </c>
      <c r="H1205" s="94">
        <f t="shared" ref="H1205" si="277">F1205/D1205*100-100</f>
        <v>-78.538262962661491</v>
      </c>
    </row>
    <row r="1206" spans="1:11" s="61" customFormat="1" ht="21.95" customHeight="1" x14ac:dyDescent="0.2">
      <c r="A1206" s="104"/>
      <c r="B1206" s="106"/>
      <c r="C1206" s="96" t="s">
        <v>250</v>
      </c>
      <c r="D1206" s="92">
        <f>D1211+D1231+D1246</f>
        <v>0</v>
      </c>
      <c r="E1206" s="35">
        <f>D1206/D1202*100</f>
        <v>0</v>
      </c>
      <c r="F1206" s="92">
        <f>F1211+F1231+F1246</f>
        <v>0</v>
      </c>
      <c r="G1206" s="93">
        <v>0</v>
      </c>
      <c r="H1206" s="94" t="s">
        <v>47</v>
      </c>
    </row>
    <row r="1207" spans="1:11" s="67" customFormat="1" ht="24" hidden="1" customHeight="1" outlineLevel="1" x14ac:dyDescent="0.2">
      <c r="A1207" s="107" t="s">
        <v>266</v>
      </c>
      <c r="B1207" s="164" t="s">
        <v>609</v>
      </c>
      <c r="C1207" s="97" t="s">
        <v>246</v>
      </c>
      <c r="D1207" s="63">
        <f>D1208+D1209+D1210+D1211</f>
        <v>37283</v>
      </c>
      <c r="E1207" s="93">
        <f>E1208+E1209+E1210+E1211</f>
        <v>100</v>
      </c>
      <c r="F1207" s="92">
        <f>F1208+F1209+F1210+F1211</f>
        <v>8939.5</v>
      </c>
      <c r="G1207" s="35">
        <f>G1208+G1209+G1210</f>
        <v>100</v>
      </c>
      <c r="H1207" s="94">
        <f>F1207/D1207*100-100</f>
        <v>-76.022584019526334</v>
      </c>
      <c r="I1207" s="64"/>
      <c r="J1207" s="65"/>
      <c r="K1207" s="66"/>
    </row>
    <row r="1208" spans="1:11" s="67" customFormat="1" ht="31.5" hidden="1" customHeight="1" outlineLevel="1" x14ac:dyDescent="0.2">
      <c r="A1208" s="107"/>
      <c r="B1208" s="165"/>
      <c r="C1208" s="96" t="s">
        <v>247</v>
      </c>
      <c r="D1208" s="92">
        <f>D1213</f>
        <v>2983</v>
      </c>
      <c r="E1208" s="93">
        <f>D1208/$D$1207*100</f>
        <v>8.0009655875331909</v>
      </c>
      <c r="F1208" s="92">
        <f>F1213</f>
        <v>4284.7</v>
      </c>
      <c r="G1208" s="35">
        <f>F1208/F1207*100</f>
        <v>47.929973712176292</v>
      </c>
      <c r="H1208" s="94">
        <f>F1208/D1208*100-100</f>
        <v>43.63727790814616</v>
      </c>
      <c r="I1208" s="64"/>
      <c r="J1208" s="65"/>
      <c r="K1208" s="66"/>
    </row>
    <row r="1209" spans="1:11" s="67" customFormat="1" ht="24" hidden="1" customHeight="1" outlineLevel="1" x14ac:dyDescent="0.2">
      <c r="A1209" s="107"/>
      <c r="B1209" s="165"/>
      <c r="C1209" s="96" t="s">
        <v>248</v>
      </c>
      <c r="D1209" s="92">
        <f t="shared" ref="D1209:D1211" si="278">D1214</f>
        <v>0</v>
      </c>
      <c r="E1209" s="93">
        <f t="shared" ref="E1209" si="279">D1209/$D$1207*100</f>
        <v>0</v>
      </c>
      <c r="F1209" s="92">
        <f t="shared" ref="F1209:F1211" si="280">F1214</f>
        <v>0</v>
      </c>
      <c r="G1209" s="35">
        <v>0</v>
      </c>
      <c r="H1209" s="94" t="s">
        <v>47</v>
      </c>
      <c r="I1209" s="64"/>
      <c r="J1209" s="65"/>
      <c r="K1209" s="66"/>
    </row>
    <row r="1210" spans="1:11" s="67" customFormat="1" ht="24" hidden="1" customHeight="1" outlineLevel="1" x14ac:dyDescent="0.2">
      <c r="A1210" s="107"/>
      <c r="B1210" s="165"/>
      <c r="C1210" s="96" t="s">
        <v>249</v>
      </c>
      <c r="D1210" s="92">
        <f t="shared" si="278"/>
        <v>34300</v>
      </c>
      <c r="E1210" s="93">
        <f>D1210/$D$1207*100</f>
        <v>91.999034412466813</v>
      </c>
      <c r="F1210" s="92">
        <f t="shared" si="280"/>
        <v>4654.8</v>
      </c>
      <c r="G1210" s="35">
        <f>F1210/F1207*100</f>
        <v>52.070026287823701</v>
      </c>
      <c r="H1210" s="94">
        <f t="shared" ref="H1210" si="281">F1210/D1210*100-100</f>
        <v>-86.42915451895044</v>
      </c>
      <c r="I1210" s="64"/>
      <c r="J1210" s="65"/>
      <c r="K1210" s="66"/>
    </row>
    <row r="1211" spans="1:11" s="67" customFormat="1" ht="24" hidden="1" customHeight="1" outlineLevel="1" x14ac:dyDescent="0.2">
      <c r="A1211" s="107"/>
      <c r="B1211" s="166"/>
      <c r="C1211" s="96" t="s">
        <v>250</v>
      </c>
      <c r="D1211" s="92">
        <f t="shared" si="278"/>
        <v>0</v>
      </c>
      <c r="E1211" s="93">
        <f>D1211/$D$1207*100</f>
        <v>0</v>
      </c>
      <c r="F1211" s="92">
        <f t="shared" si="280"/>
        <v>0</v>
      </c>
      <c r="G1211" s="93">
        <v>0</v>
      </c>
      <c r="H1211" s="94" t="s">
        <v>47</v>
      </c>
      <c r="I1211" s="64"/>
      <c r="J1211" s="65"/>
      <c r="K1211" s="66"/>
    </row>
    <row r="1212" spans="1:11" s="67" customFormat="1" ht="24" hidden="1" customHeight="1" outlineLevel="1" x14ac:dyDescent="0.2">
      <c r="A1212" s="107" t="s">
        <v>303</v>
      </c>
      <c r="B1212" s="167" t="s">
        <v>476</v>
      </c>
      <c r="C1212" s="99" t="s">
        <v>246</v>
      </c>
      <c r="D1212" s="33">
        <f>D1213+D1214+D1215+D1216</f>
        <v>37283</v>
      </c>
      <c r="E1212" s="19">
        <f>E1213+E1214+E1215+E1216</f>
        <v>100</v>
      </c>
      <c r="F1212" s="33">
        <f>F1213+F1214+F1215+F1216</f>
        <v>8939.5</v>
      </c>
      <c r="G1212" s="19">
        <v>100</v>
      </c>
      <c r="H1212" s="33">
        <f>F1212/D1212*100-100</f>
        <v>-76.022584019526334</v>
      </c>
      <c r="I1212" s="64"/>
      <c r="J1212" s="65"/>
      <c r="K1212" s="66"/>
    </row>
    <row r="1213" spans="1:11" s="67" customFormat="1" ht="34.5" hidden="1" customHeight="1" outlineLevel="1" x14ac:dyDescent="0.25">
      <c r="A1213" s="107"/>
      <c r="B1213" s="168"/>
      <c r="C1213" s="31" t="s">
        <v>247</v>
      </c>
      <c r="D1213" s="33">
        <v>2983</v>
      </c>
      <c r="E1213" s="19">
        <f>D1213/D1212*100</f>
        <v>8.0009655875331909</v>
      </c>
      <c r="F1213" s="33">
        <v>4284.7</v>
      </c>
      <c r="G1213" s="19">
        <f>F1213/F1212*100</f>
        <v>47.929973712176292</v>
      </c>
      <c r="H1213" s="33">
        <f>F1213/D1213*100-100</f>
        <v>43.63727790814616</v>
      </c>
      <c r="I1213" s="64"/>
      <c r="J1213" s="65"/>
      <c r="K1213" s="66"/>
    </row>
    <row r="1214" spans="1:11" s="67" customFormat="1" ht="24" hidden="1" customHeight="1" outlineLevel="1" x14ac:dyDescent="0.25">
      <c r="A1214" s="107"/>
      <c r="B1214" s="168"/>
      <c r="C1214" s="11" t="s">
        <v>248</v>
      </c>
      <c r="D1214" s="33">
        <f>D1219+D1224</f>
        <v>0</v>
      </c>
      <c r="E1214" s="19">
        <f>D1214/D1212*100</f>
        <v>0</v>
      </c>
      <c r="F1214" s="33">
        <f>F1219+F1224</f>
        <v>0</v>
      </c>
      <c r="G1214" s="19">
        <f>F1214/F1212*100</f>
        <v>0</v>
      </c>
      <c r="H1214" s="33" t="s">
        <v>47</v>
      </c>
      <c r="I1214" s="64"/>
      <c r="J1214" s="65"/>
      <c r="K1214" s="66"/>
    </row>
    <row r="1215" spans="1:11" s="67" customFormat="1" ht="24" hidden="1" customHeight="1" outlineLevel="1" x14ac:dyDescent="0.25">
      <c r="A1215" s="107"/>
      <c r="B1215" s="168"/>
      <c r="C1215" s="11" t="s">
        <v>249</v>
      </c>
      <c r="D1215" s="33">
        <v>34300</v>
      </c>
      <c r="E1215" s="19">
        <f>D1215/D1212*100</f>
        <v>91.999034412466813</v>
      </c>
      <c r="F1215" s="33">
        <v>4654.8</v>
      </c>
      <c r="G1215" s="19">
        <f>F1215/F1212*100</f>
        <v>52.070026287823701</v>
      </c>
      <c r="H1215" s="33">
        <f>F1215/D1215*100-100</f>
        <v>-86.42915451895044</v>
      </c>
      <c r="I1215" s="64"/>
      <c r="J1215" s="65"/>
      <c r="K1215" s="66"/>
    </row>
    <row r="1216" spans="1:11" s="67" customFormat="1" hidden="1" outlineLevel="1" x14ac:dyDescent="0.25">
      <c r="A1216" s="107"/>
      <c r="B1216" s="169"/>
      <c r="C1216" s="11" t="s">
        <v>250</v>
      </c>
      <c r="D1216" s="33">
        <v>0</v>
      </c>
      <c r="E1216" s="19">
        <f>0</f>
        <v>0</v>
      </c>
      <c r="F1216" s="33">
        <f>F1221+F1226</f>
        <v>0</v>
      </c>
      <c r="G1216" s="19">
        <f>0</f>
        <v>0</v>
      </c>
      <c r="H1216" s="33" t="s">
        <v>47</v>
      </c>
      <c r="I1216" s="64"/>
      <c r="J1216" s="65"/>
      <c r="K1216" s="66"/>
    </row>
    <row r="1217" spans="1:11" s="67" customFormat="1" ht="27" hidden="1" customHeight="1" outlineLevel="1" x14ac:dyDescent="0.2">
      <c r="A1217" s="107" t="s">
        <v>474</v>
      </c>
      <c r="B1217" s="167" t="s">
        <v>477</v>
      </c>
      <c r="C1217" s="99" t="s">
        <v>246</v>
      </c>
      <c r="D1217" s="33">
        <f>D1218+D1219+D1220+D1221</f>
        <v>0</v>
      </c>
      <c r="E1217" s="19">
        <f>E1218+E1219+E1220+E1221</f>
        <v>0</v>
      </c>
      <c r="F1217" s="33">
        <v>5059.8</v>
      </c>
      <c r="G1217" s="19">
        <f>G1218+G1220</f>
        <v>100</v>
      </c>
      <c r="H1217" s="33">
        <v>0</v>
      </c>
      <c r="I1217" s="64"/>
      <c r="J1217" s="65"/>
      <c r="K1217" s="66"/>
    </row>
    <row r="1218" spans="1:11" s="67" customFormat="1" ht="33.75" hidden="1" customHeight="1" outlineLevel="1" x14ac:dyDescent="0.25">
      <c r="A1218" s="107"/>
      <c r="B1218" s="170"/>
      <c r="C1218" s="31" t="s">
        <v>247</v>
      </c>
      <c r="D1218" s="33">
        <v>0</v>
      </c>
      <c r="E1218" s="19">
        <v>0</v>
      </c>
      <c r="F1218" s="33">
        <v>405</v>
      </c>
      <c r="G1218" s="19">
        <f>F1218/F1217*100</f>
        <v>8.0042689434364984</v>
      </c>
      <c r="H1218" s="33">
        <v>0</v>
      </c>
      <c r="I1218" s="64"/>
      <c r="J1218" s="65"/>
      <c r="K1218" s="66"/>
    </row>
    <row r="1219" spans="1:11" s="67" customFormat="1" ht="24" hidden="1" customHeight="1" outlineLevel="1" x14ac:dyDescent="0.25">
      <c r="A1219" s="107"/>
      <c r="B1219" s="170"/>
      <c r="C1219" s="11" t="s">
        <v>248</v>
      </c>
      <c r="D1219" s="33">
        <v>0</v>
      </c>
      <c r="E1219" s="19">
        <v>0</v>
      </c>
      <c r="F1219" s="33">
        <v>0</v>
      </c>
      <c r="G1219" s="19">
        <v>0</v>
      </c>
      <c r="H1219" s="33">
        <v>0</v>
      </c>
      <c r="I1219" s="64"/>
      <c r="J1219" s="65"/>
      <c r="K1219" s="66"/>
    </row>
    <row r="1220" spans="1:11" s="67" customFormat="1" ht="31.5" hidden="1" customHeight="1" outlineLevel="1" x14ac:dyDescent="0.25">
      <c r="A1220" s="107"/>
      <c r="B1220" s="170"/>
      <c r="C1220" s="11" t="s">
        <v>249</v>
      </c>
      <c r="D1220" s="33">
        <v>0</v>
      </c>
      <c r="E1220" s="19">
        <v>0</v>
      </c>
      <c r="F1220" s="33">
        <v>4654.8</v>
      </c>
      <c r="G1220" s="19">
        <f>F1220/F1217*100</f>
        <v>91.9957310565635</v>
      </c>
      <c r="H1220" s="33">
        <v>0</v>
      </c>
      <c r="I1220" s="64"/>
      <c r="J1220" s="65"/>
      <c r="K1220" s="66"/>
    </row>
    <row r="1221" spans="1:11" s="67" customFormat="1" ht="31.5" hidden="1" customHeight="1" outlineLevel="1" x14ac:dyDescent="0.25">
      <c r="A1221" s="107"/>
      <c r="B1221" s="171"/>
      <c r="C1221" s="11" t="s">
        <v>250</v>
      </c>
      <c r="D1221" s="33">
        <v>0</v>
      </c>
      <c r="E1221" s="19">
        <v>0</v>
      </c>
      <c r="F1221" s="33">
        <v>0</v>
      </c>
      <c r="G1221" s="19">
        <f>0</f>
        <v>0</v>
      </c>
      <c r="H1221" s="33">
        <v>0</v>
      </c>
      <c r="I1221" s="64"/>
      <c r="J1221" s="65"/>
      <c r="K1221" s="66"/>
    </row>
    <row r="1222" spans="1:11" s="67" customFormat="1" ht="24" hidden="1" customHeight="1" outlineLevel="1" x14ac:dyDescent="0.2">
      <c r="A1222" s="107" t="s">
        <v>475</v>
      </c>
      <c r="B1222" s="167" t="s">
        <v>478</v>
      </c>
      <c r="C1222" s="99" t="s">
        <v>246</v>
      </c>
      <c r="D1222" s="33">
        <f>D1223+D1224+D1225+D1226</f>
        <v>37283</v>
      </c>
      <c r="E1222" s="19">
        <f>E1223+E1224+E1225+E1226</f>
        <v>100</v>
      </c>
      <c r="F1222" s="33">
        <f>F1223+F1224+F1225+F1226</f>
        <v>3879.7</v>
      </c>
      <c r="G1222" s="19">
        <f>G1223+G1225</f>
        <v>100</v>
      </c>
      <c r="H1222" s="33">
        <f>F1222/D1222*100-100</f>
        <v>-89.593916798540889</v>
      </c>
      <c r="I1222" s="64"/>
      <c r="J1222" s="65"/>
      <c r="K1222" s="66"/>
    </row>
    <row r="1223" spans="1:11" s="67" customFormat="1" ht="33.75" hidden="1" customHeight="1" outlineLevel="1" x14ac:dyDescent="0.2">
      <c r="A1223" s="107"/>
      <c r="B1223" s="174"/>
      <c r="C1223" s="91" t="s">
        <v>247</v>
      </c>
      <c r="D1223" s="33">
        <v>2983</v>
      </c>
      <c r="E1223" s="19">
        <f>D1223/D1222*100</f>
        <v>8.0009655875331909</v>
      </c>
      <c r="F1223" s="33">
        <v>3879.7</v>
      </c>
      <c r="G1223" s="19">
        <f>F1223/F1222*100</f>
        <v>100</v>
      </c>
      <c r="H1223" s="33">
        <f>F1223/D1223*100-100</f>
        <v>30.060341937646655</v>
      </c>
      <c r="I1223" s="64"/>
      <c r="J1223" s="65"/>
      <c r="K1223" s="66"/>
    </row>
    <row r="1224" spans="1:11" s="67" customFormat="1" ht="24" hidden="1" customHeight="1" outlineLevel="1" x14ac:dyDescent="0.25">
      <c r="A1224" s="107"/>
      <c r="B1224" s="174"/>
      <c r="C1224" s="11" t="s">
        <v>248</v>
      </c>
      <c r="D1224" s="33">
        <v>0</v>
      </c>
      <c r="E1224" s="19">
        <f>D1224/D1222*100</f>
        <v>0</v>
      </c>
      <c r="F1224" s="33">
        <v>0</v>
      </c>
      <c r="G1224" s="19">
        <f t="shared" ref="G1224" si="282">F1224/F1223*100</f>
        <v>0</v>
      </c>
      <c r="H1224" s="33">
        <v>0</v>
      </c>
      <c r="I1224" s="64"/>
      <c r="J1224" s="65"/>
      <c r="K1224" s="66"/>
    </row>
    <row r="1225" spans="1:11" s="67" customFormat="1" ht="24" hidden="1" customHeight="1" outlineLevel="1" x14ac:dyDescent="0.25">
      <c r="A1225" s="107"/>
      <c r="B1225" s="174"/>
      <c r="C1225" s="11" t="s">
        <v>249</v>
      </c>
      <c r="D1225" s="33">
        <v>34300</v>
      </c>
      <c r="E1225" s="19">
        <f>D1225/D1222*100</f>
        <v>91.999034412466813</v>
      </c>
      <c r="F1225" s="33">
        <v>0</v>
      </c>
      <c r="G1225" s="19">
        <f>F1225/F1222*100</f>
        <v>0</v>
      </c>
      <c r="H1225" s="33">
        <f>F1225/D1225*100-100</f>
        <v>-100</v>
      </c>
      <c r="I1225" s="64"/>
      <c r="J1225" s="65"/>
      <c r="K1225" s="66"/>
    </row>
    <row r="1226" spans="1:11" s="67" customFormat="1" ht="24" hidden="1" customHeight="1" outlineLevel="1" x14ac:dyDescent="0.25">
      <c r="A1226" s="107"/>
      <c r="B1226" s="175"/>
      <c r="C1226" s="11" t="s">
        <v>250</v>
      </c>
      <c r="D1226" s="33">
        <v>0</v>
      </c>
      <c r="E1226" s="19">
        <f>0</f>
        <v>0</v>
      </c>
      <c r="F1226" s="33">
        <v>0</v>
      </c>
      <c r="G1226" s="19">
        <v>0</v>
      </c>
      <c r="H1226" s="33">
        <v>0</v>
      </c>
      <c r="I1226" s="64"/>
      <c r="J1226" s="65"/>
      <c r="K1226" s="66"/>
    </row>
    <row r="1227" spans="1:11" s="61" customFormat="1" ht="21.95" hidden="1" customHeight="1" outlineLevel="1" x14ac:dyDescent="0.2">
      <c r="A1227" s="104" t="s">
        <v>267</v>
      </c>
      <c r="B1227" s="176" t="s">
        <v>479</v>
      </c>
      <c r="C1227" s="97" t="s">
        <v>246</v>
      </c>
      <c r="D1227" s="34">
        <f>D1228+D1229+D1230+D1231</f>
        <v>317988</v>
      </c>
      <c r="E1227" s="93">
        <f>E1228+E1229+E1230+E1231</f>
        <v>100</v>
      </c>
      <c r="F1227" s="34">
        <f>F1228+F1229+F1230+F1231</f>
        <v>69171</v>
      </c>
      <c r="G1227" s="93">
        <f>G1228+G1229+G1230+G1231</f>
        <v>100</v>
      </c>
      <c r="H1227" s="93">
        <f>F1227/D1227*100-100</f>
        <v>-78.247292350654746</v>
      </c>
    </row>
    <row r="1228" spans="1:11" s="61" customFormat="1" ht="32.25" hidden="1" customHeight="1" outlineLevel="1" x14ac:dyDescent="0.25">
      <c r="A1228" s="104"/>
      <c r="B1228" s="177"/>
      <c r="C1228" s="68" t="s">
        <v>247</v>
      </c>
      <c r="D1228" s="34">
        <f>D1233</f>
        <v>8300</v>
      </c>
      <c r="E1228" s="93">
        <f>D1228/D1227*100</f>
        <v>2.6101613897379772</v>
      </c>
      <c r="F1228" s="34">
        <f>F1233</f>
        <v>0</v>
      </c>
      <c r="G1228" s="93">
        <f>F1228/F1227*100</f>
        <v>0</v>
      </c>
      <c r="H1228" s="93">
        <f>F1228/D1228*100-100</f>
        <v>-100</v>
      </c>
    </row>
    <row r="1229" spans="1:11" s="61" customFormat="1" ht="21.95" hidden="1" customHeight="1" outlineLevel="1" x14ac:dyDescent="0.25">
      <c r="A1229" s="104"/>
      <c r="B1229" s="177"/>
      <c r="C1229" s="69" t="s">
        <v>248</v>
      </c>
      <c r="D1229" s="34">
        <f t="shared" ref="D1229:F1231" si="283">D1234</f>
        <v>0</v>
      </c>
      <c r="E1229" s="93">
        <f>D1229/D1227*100</f>
        <v>0</v>
      </c>
      <c r="F1229" s="34">
        <f t="shared" si="283"/>
        <v>0</v>
      </c>
      <c r="G1229" s="93">
        <f>0</f>
        <v>0</v>
      </c>
      <c r="H1229" s="93" t="s">
        <v>47</v>
      </c>
    </row>
    <row r="1230" spans="1:11" s="61" customFormat="1" ht="21.95" hidden="1" customHeight="1" outlineLevel="1" x14ac:dyDescent="0.25">
      <c r="A1230" s="104"/>
      <c r="B1230" s="177"/>
      <c r="C1230" s="69" t="s">
        <v>249</v>
      </c>
      <c r="D1230" s="34">
        <f t="shared" si="283"/>
        <v>309688</v>
      </c>
      <c r="E1230" s="93">
        <f>D1230/D1227*100</f>
        <v>97.389838610262018</v>
      </c>
      <c r="F1230" s="34">
        <f t="shared" si="283"/>
        <v>69171</v>
      </c>
      <c r="G1230" s="93">
        <f>F1230/F1227*100</f>
        <v>100</v>
      </c>
      <c r="H1230" s="93">
        <f>F1230/D1230*100-100</f>
        <v>-77.664294386608461</v>
      </c>
    </row>
    <row r="1231" spans="1:11" s="61" customFormat="1" ht="21.95" hidden="1" customHeight="1" outlineLevel="1" x14ac:dyDescent="0.25">
      <c r="A1231" s="104"/>
      <c r="B1231" s="178"/>
      <c r="C1231" s="69" t="s">
        <v>250</v>
      </c>
      <c r="D1231" s="34">
        <f t="shared" si="283"/>
        <v>0</v>
      </c>
      <c r="E1231" s="93">
        <f>0</f>
        <v>0</v>
      </c>
      <c r="F1231" s="34">
        <f t="shared" si="283"/>
        <v>0</v>
      </c>
      <c r="G1231" s="93">
        <f>0</f>
        <v>0</v>
      </c>
      <c r="H1231" s="93" t="s">
        <v>47</v>
      </c>
    </row>
    <row r="1232" spans="1:11" s="61" customFormat="1" ht="21.95" hidden="1" customHeight="1" outlineLevel="1" x14ac:dyDescent="0.2">
      <c r="A1232" s="122" t="s">
        <v>378</v>
      </c>
      <c r="B1232" s="132" t="s">
        <v>610</v>
      </c>
      <c r="C1232" s="95" t="s">
        <v>246</v>
      </c>
      <c r="D1232" s="33">
        <f>D1233+D1234+D1235+D1236</f>
        <v>317988</v>
      </c>
      <c r="E1232" s="19">
        <f>E1233+E1234+E1235+E1236</f>
        <v>100</v>
      </c>
      <c r="F1232" s="33">
        <f>F1233+F1234+F1235+F1236</f>
        <v>69171</v>
      </c>
      <c r="G1232" s="19">
        <f>G1233+G1235</f>
        <v>100</v>
      </c>
      <c r="H1232" s="19">
        <f>F1232/D1232*100-100</f>
        <v>-78.247292350654746</v>
      </c>
    </row>
    <row r="1233" spans="1:8" s="61" customFormat="1" ht="32.25" hidden="1" customHeight="1" outlineLevel="1" x14ac:dyDescent="0.2">
      <c r="A1233" s="123"/>
      <c r="B1233" s="172"/>
      <c r="C1233" s="95" t="s">
        <v>247</v>
      </c>
      <c r="D1233" s="33">
        <v>8300</v>
      </c>
      <c r="E1233" s="19">
        <f>D1233/D1232*100</f>
        <v>2.6101613897379772</v>
      </c>
      <c r="F1233" s="33">
        <v>0</v>
      </c>
      <c r="G1233" s="19">
        <f>F1233/F1232*100</f>
        <v>0</v>
      </c>
      <c r="H1233" s="19">
        <f>F1233/D1233*100-100</f>
        <v>-100</v>
      </c>
    </row>
    <row r="1234" spans="1:8" s="61" customFormat="1" ht="21.95" hidden="1" customHeight="1" outlineLevel="1" x14ac:dyDescent="0.2">
      <c r="A1234" s="123"/>
      <c r="B1234" s="172"/>
      <c r="C1234" s="95" t="s">
        <v>248</v>
      </c>
      <c r="D1234" s="33">
        <v>0</v>
      </c>
      <c r="E1234" s="19">
        <f>D1234/D1232*100</f>
        <v>0</v>
      </c>
      <c r="F1234" s="33">
        <v>0</v>
      </c>
      <c r="G1234" s="19">
        <f>0</f>
        <v>0</v>
      </c>
      <c r="H1234" s="19" t="s">
        <v>47</v>
      </c>
    </row>
    <row r="1235" spans="1:8" s="61" customFormat="1" ht="21.95" hidden="1" customHeight="1" outlineLevel="1" x14ac:dyDescent="0.2">
      <c r="A1235" s="123"/>
      <c r="B1235" s="172"/>
      <c r="C1235" s="95" t="s">
        <v>249</v>
      </c>
      <c r="D1235" s="33">
        <v>309688</v>
      </c>
      <c r="E1235" s="19">
        <f>D1235/D1232*100</f>
        <v>97.389838610262018</v>
      </c>
      <c r="F1235" s="33">
        <v>69171</v>
      </c>
      <c r="G1235" s="19">
        <f>F1235/F1232*100</f>
        <v>100</v>
      </c>
      <c r="H1235" s="19">
        <f>F1235/D1235*100-100</f>
        <v>-77.664294386608461</v>
      </c>
    </row>
    <row r="1236" spans="1:8" s="61" customFormat="1" ht="21.95" hidden="1" customHeight="1" outlineLevel="1" x14ac:dyDescent="0.2">
      <c r="A1236" s="124"/>
      <c r="B1236" s="173"/>
      <c r="C1236" s="95" t="s">
        <v>250</v>
      </c>
      <c r="D1236" s="33">
        <v>0</v>
      </c>
      <c r="E1236" s="19">
        <f>0</f>
        <v>0</v>
      </c>
      <c r="F1236" s="33">
        <v>0</v>
      </c>
      <c r="G1236" s="19">
        <f>0</f>
        <v>0</v>
      </c>
      <c r="H1236" s="19" t="s">
        <v>47</v>
      </c>
    </row>
    <row r="1237" spans="1:8" s="13" customFormat="1" ht="21.95" hidden="1" customHeight="1" outlineLevel="1" x14ac:dyDescent="0.2">
      <c r="A1237" s="122" t="s">
        <v>611</v>
      </c>
      <c r="B1237" s="167" t="s">
        <v>440</v>
      </c>
      <c r="C1237" s="95" t="s">
        <v>246</v>
      </c>
      <c r="D1237" s="33">
        <f>D1238+D1239+D1240+D1241</f>
        <v>251427</v>
      </c>
      <c r="E1237" s="19">
        <f>E1238+E1239+E1240+E1241</f>
        <v>100</v>
      </c>
      <c r="F1237" s="33">
        <f>F1238+F1239+F1240+F1241</f>
        <v>69171</v>
      </c>
      <c r="G1237" s="19">
        <v>100</v>
      </c>
      <c r="H1237" s="19">
        <f>F1237/D1237*100-100</f>
        <v>-72.488634872149774</v>
      </c>
    </row>
    <row r="1238" spans="1:8" s="13" customFormat="1" ht="31.5" hidden="1" customHeight="1" outlineLevel="1" x14ac:dyDescent="0.2">
      <c r="A1238" s="123"/>
      <c r="B1238" s="168"/>
      <c r="C1238" s="95" t="s">
        <v>247</v>
      </c>
      <c r="D1238" s="33">
        <v>0</v>
      </c>
      <c r="E1238" s="19">
        <f>D1238/D1237*100</f>
        <v>0</v>
      </c>
      <c r="F1238" s="33">
        <v>0</v>
      </c>
      <c r="G1238" s="19">
        <f>0</f>
        <v>0</v>
      </c>
      <c r="H1238" s="19" t="s">
        <v>47</v>
      </c>
    </row>
    <row r="1239" spans="1:8" s="13" customFormat="1" ht="21.95" hidden="1" customHeight="1" outlineLevel="1" x14ac:dyDescent="0.2">
      <c r="A1239" s="123"/>
      <c r="B1239" s="168"/>
      <c r="C1239" s="95" t="s">
        <v>248</v>
      </c>
      <c r="D1239" s="33">
        <v>0</v>
      </c>
      <c r="E1239" s="19">
        <f>D1239/D1237*100</f>
        <v>0</v>
      </c>
      <c r="F1239" s="33">
        <v>0</v>
      </c>
      <c r="G1239" s="19">
        <f>0</f>
        <v>0</v>
      </c>
      <c r="H1239" s="19" t="s">
        <v>47</v>
      </c>
    </row>
    <row r="1240" spans="1:8" s="13" customFormat="1" ht="21.95" hidden="1" customHeight="1" outlineLevel="1" x14ac:dyDescent="0.2">
      <c r="A1240" s="123"/>
      <c r="B1240" s="168"/>
      <c r="C1240" s="95" t="s">
        <v>249</v>
      </c>
      <c r="D1240" s="33">
        <v>251427</v>
      </c>
      <c r="E1240" s="19">
        <f>D1240/D1237*100</f>
        <v>100</v>
      </c>
      <c r="F1240" s="33">
        <v>69171</v>
      </c>
      <c r="G1240" s="19">
        <v>100</v>
      </c>
      <c r="H1240" s="19">
        <f t="shared" ref="H1240" si="284">F1240/D1240*100-100</f>
        <v>-72.488634872149774</v>
      </c>
    </row>
    <row r="1241" spans="1:8" s="13" customFormat="1" ht="21.95" hidden="1" customHeight="1" outlineLevel="1" x14ac:dyDescent="0.2">
      <c r="A1241" s="124"/>
      <c r="B1241" s="169"/>
      <c r="C1241" s="95" t="s">
        <v>250</v>
      </c>
      <c r="D1241" s="33">
        <v>0</v>
      </c>
      <c r="E1241" s="19">
        <f>0</f>
        <v>0</v>
      </c>
      <c r="F1241" s="33">
        <v>0</v>
      </c>
      <c r="G1241" s="19">
        <f>0</f>
        <v>0</v>
      </c>
      <c r="H1241" s="19" t="s">
        <v>47</v>
      </c>
    </row>
    <row r="1242" spans="1:8" s="61" customFormat="1" ht="21.95" hidden="1" customHeight="1" outlineLevel="1" x14ac:dyDescent="0.2">
      <c r="A1242" s="104" t="s">
        <v>216</v>
      </c>
      <c r="B1242" s="106" t="s">
        <v>612</v>
      </c>
      <c r="C1242" s="96" t="s">
        <v>246</v>
      </c>
      <c r="D1242" s="92">
        <f>D1243+D1244+D1245+D1246</f>
        <v>271498</v>
      </c>
      <c r="E1242" s="93">
        <f>E1243+E1244+E1245+E1246</f>
        <v>100</v>
      </c>
      <c r="F1242" s="92">
        <f>F1243+F1244+F1245+F1246</f>
        <v>32054.7</v>
      </c>
      <c r="G1242" s="93">
        <f>G1243+G1244+G1245+G1246</f>
        <v>100</v>
      </c>
      <c r="H1242" s="94">
        <f t="shared" ref="H1242:H1243" si="285">F1242/D1242*100-100</f>
        <v>-88.193393689824603</v>
      </c>
    </row>
    <row r="1243" spans="1:8" s="61" customFormat="1" ht="34.5" hidden="1" customHeight="1" outlineLevel="1" x14ac:dyDescent="0.2">
      <c r="A1243" s="104"/>
      <c r="B1243" s="106"/>
      <c r="C1243" s="96" t="s">
        <v>247</v>
      </c>
      <c r="D1243" s="92">
        <f>D1248</f>
        <v>271498</v>
      </c>
      <c r="E1243" s="93">
        <f>D1243/D1242*100</f>
        <v>100</v>
      </c>
      <c r="F1243" s="92">
        <f>F1248</f>
        <v>32054.7</v>
      </c>
      <c r="G1243" s="93">
        <f>F1243/F1242*100</f>
        <v>100</v>
      </c>
      <c r="H1243" s="94">
        <f t="shared" si="285"/>
        <v>-88.193393689824603</v>
      </c>
    </row>
    <row r="1244" spans="1:8" s="61" customFormat="1" ht="21.95" hidden="1" customHeight="1" outlineLevel="1" x14ac:dyDescent="0.2">
      <c r="A1244" s="104"/>
      <c r="B1244" s="106"/>
      <c r="C1244" s="96" t="s">
        <v>248</v>
      </c>
      <c r="D1244" s="92">
        <f t="shared" ref="D1244:F1246" si="286">D1249</f>
        <v>0</v>
      </c>
      <c r="E1244" s="93">
        <f>D1244/D1242*100</f>
        <v>0</v>
      </c>
      <c r="F1244" s="92">
        <f t="shared" si="286"/>
        <v>0</v>
      </c>
      <c r="G1244" s="93">
        <f>F1244/F1242*100</f>
        <v>0</v>
      </c>
      <c r="H1244" s="94" t="s">
        <v>47</v>
      </c>
    </row>
    <row r="1245" spans="1:8" s="61" customFormat="1" ht="21.95" hidden="1" customHeight="1" outlineLevel="1" x14ac:dyDescent="0.2">
      <c r="A1245" s="104"/>
      <c r="B1245" s="106"/>
      <c r="C1245" s="96" t="s">
        <v>249</v>
      </c>
      <c r="D1245" s="92">
        <f t="shared" si="286"/>
        <v>0</v>
      </c>
      <c r="E1245" s="93">
        <f>D1245/D1242*100</f>
        <v>0</v>
      </c>
      <c r="F1245" s="92">
        <f t="shared" si="286"/>
        <v>0</v>
      </c>
      <c r="G1245" s="93">
        <f>F1245/F1242*100</f>
        <v>0</v>
      </c>
      <c r="H1245" s="94" t="s">
        <v>47</v>
      </c>
    </row>
    <row r="1246" spans="1:8" s="61" customFormat="1" ht="21.95" hidden="1" customHeight="1" outlineLevel="1" x14ac:dyDescent="0.2">
      <c r="A1246" s="104"/>
      <c r="B1246" s="106"/>
      <c r="C1246" s="96" t="s">
        <v>250</v>
      </c>
      <c r="D1246" s="92">
        <f t="shared" si="286"/>
        <v>0</v>
      </c>
      <c r="E1246" s="93">
        <f>0</f>
        <v>0</v>
      </c>
      <c r="F1246" s="92">
        <f t="shared" si="286"/>
        <v>0</v>
      </c>
      <c r="G1246" s="93">
        <f>0</f>
        <v>0</v>
      </c>
      <c r="H1246" s="94" t="s">
        <v>47</v>
      </c>
    </row>
    <row r="1247" spans="1:8" s="13" customFormat="1" ht="21.95" hidden="1" customHeight="1" outlineLevel="1" x14ac:dyDescent="0.2">
      <c r="A1247" s="107" t="s">
        <v>217</v>
      </c>
      <c r="B1247" s="108" t="s">
        <v>613</v>
      </c>
      <c r="C1247" s="95" t="s">
        <v>246</v>
      </c>
      <c r="D1247" s="33">
        <f>D1248+D1249+D1250+D1251</f>
        <v>271498</v>
      </c>
      <c r="E1247" s="19">
        <f>E1248+E1249+E1250+E1251</f>
        <v>100</v>
      </c>
      <c r="F1247" s="33">
        <f>F1248+F1249+F1250+F1251</f>
        <v>32054.7</v>
      </c>
      <c r="G1247" s="19">
        <f>G1248+G1249+G1250+G1251</f>
        <v>100</v>
      </c>
      <c r="H1247" s="19">
        <f>F1247/D1247*100-100</f>
        <v>-88.193393689824603</v>
      </c>
    </row>
    <row r="1248" spans="1:8" s="13" customFormat="1" ht="21.95" hidden="1" customHeight="1" outlineLevel="1" x14ac:dyDescent="0.2">
      <c r="A1248" s="107"/>
      <c r="B1248" s="108"/>
      <c r="C1248" s="95" t="s">
        <v>247</v>
      </c>
      <c r="D1248" s="33">
        <v>271498</v>
      </c>
      <c r="E1248" s="19">
        <f>D1248/D1247*100</f>
        <v>100</v>
      </c>
      <c r="F1248" s="33">
        <v>32054.7</v>
      </c>
      <c r="G1248" s="19">
        <f>F1248/F1247*100</f>
        <v>100</v>
      </c>
      <c r="H1248" s="19">
        <f>F1248/D1248*100-100</f>
        <v>-88.193393689824603</v>
      </c>
    </row>
    <row r="1249" spans="1:8" s="13" customFormat="1" ht="21.95" hidden="1" customHeight="1" outlineLevel="1" x14ac:dyDescent="0.2">
      <c r="A1249" s="107"/>
      <c r="B1249" s="108"/>
      <c r="C1249" s="95" t="s">
        <v>248</v>
      </c>
      <c r="D1249" s="33">
        <v>0</v>
      </c>
      <c r="E1249" s="19">
        <f>D1249/D1247*100</f>
        <v>0</v>
      </c>
      <c r="F1249" s="33">
        <v>0</v>
      </c>
      <c r="G1249" s="19">
        <f>F1249/F1247*100</f>
        <v>0</v>
      </c>
      <c r="H1249" s="19" t="s">
        <v>47</v>
      </c>
    </row>
    <row r="1250" spans="1:8" s="13" customFormat="1" ht="21.95" hidden="1" customHeight="1" outlineLevel="1" x14ac:dyDescent="0.2">
      <c r="A1250" s="107"/>
      <c r="B1250" s="108"/>
      <c r="C1250" s="95" t="s">
        <v>249</v>
      </c>
      <c r="D1250" s="33">
        <v>0</v>
      </c>
      <c r="E1250" s="19">
        <f>D1250/D1247*100</f>
        <v>0</v>
      </c>
      <c r="F1250" s="38">
        <v>0</v>
      </c>
      <c r="G1250" s="19">
        <f>F1250/F1247*100</f>
        <v>0</v>
      </c>
      <c r="H1250" s="19" t="s">
        <v>47</v>
      </c>
    </row>
    <row r="1251" spans="1:8" s="13" customFormat="1" ht="21.95" hidden="1" customHeight="1" outlineLevel="1" x14ac:dyDescent="0.2">
      <c r="A1251" s="107"/>
      <c r="B1251" s="108"/>
      <c r="C1251" s="95" t="s">
        <v>250</v>
      </c>
      <c r="D1251" s="33">
        <v>0</v>
      </c>
      <c r="E1251" s="19">
        <f>0</f>
        <v>0</v>
      </c>
      <c r="F1251" s="33">
        <v>0</v>
      </c>
      <c r="G1251" s="19">
        <f>0</f>
        <v>0</v>
      </c>
      <c r="H1251" s="19" t="s">
        <v>47</v>
      </c>
    </row>
    <row r="1252" spans="1:8" s="61" customFormat="1" ht="21.95" hidden="1" customHeight="1" outlineLevel="1" x14ac:dyDescent="0.2">
      <c r="A1252" s="104" t="s">
        <v>341</v>
      </c>
      <c r="B1252" s="106" t="s">
        <v>614</v>
      </c>
      <c r="C1252" s="96" t="s">
        <v>246</v>
      </c>
      <c r="D1252" s="92">
        <v>0</v>
      </c>
      <c r="E1252" s="93">
        <v>0</v>
      </c>
      <c r="F1252" s="92">
        <v>0</v>
      </c>
      <c r="G1252" s="93">
        <v>0</v>
      </c>
      <c r="H1252" s="94" t="s">
        <v>47</v>
      </c>
    </row>
    <row r="1253" spans="1:8" s="61" customFormat="1" ht="21.95" hidden="1" customHeight="1" outlineLevel="1" x14ac:dyDescent="0.2">
      <c r="A1253" s="104"/>
      <c r="B1253" s="106"/>
      <c r="C1253" s="96" t="s">
        <v>247</v>
      </c>
      <c r="D1253" s="92">
        <v>0</v>
      </c>
      <c r="E1253" s="93">
        <v>0</v>
      </c>
      <c r="F1253" s="92">
        <v>0</v>
      </c>
      <c r="G1253" s="93">
        <v>0</v>
      </c>
      <c r="H1253" s="94" t="s">
        <v>47</v>
      </c>
    </row>
    <row r="1254" spans="1:8" s="61" customFormat="1" ht="21.95" hidden="1" customHeight="1" outlineLevel="1" x14ac:dyDescent="0.2">
      <c r="A1254" s="104"/>
      <c r="B1254" s="106"/>
      <c r="C1254" s="96" t="s">
        <v>248</v>
      </c>
      <c r="D1254" s="92">
        <v>0</v>
      </c>
      <c r="E1254" s="93">
        <v>0</v>
      </c>
      <c r="F1254" s="92">
        <v>0</v>
      </c>
      <c r="G1254" s="93">
        <v>0</v>
      </c>
      <c r="H1254" s="94" t="s">
        <v>47</v>
      </c>
    </row>
    <row r="1255" spans="1:8" s="61" customFormat="1" ht="21.95" hidden="1" customHeight="1" outlineLevel="1" x14ac:dyDescent="0.2">
      <c r="A1255" s="104"/>
      <c r="B1255" s="106"/>
      <c r="C1255" s="96" t="s">
        <v>249</v>
      </c>
      <c r="D1255" s="92">
        <v>0</v>
      </c>
      <c r="E1255" s="93">
        <v>0</v>
      </c>
      <c r="F1255" s="92">
        <v>0</v>
      </c>
      <c r="G1255" s="93">
        <v>0</v>
      </c>
      <c r="H1255" s="94" t="s">
        <v>47</v>
      </c>
    </row>
    <row r="1256" spans="1:8" s="61" customFormat="1" ht="21.95" hidden="1" customHeight="1" outlineLevel="1" x14ac:dyDescent="0.2">
      <c r="A1256" s="104"/>
      <c r="B1256" s="106"/>
      <c r="C1256" s="96" t="s">
        <v>250</v>
      </c>
      <c r="D1256" s="92">
        <v>0</v>
      </c>
      <c r="E1256" s="93">
        <v>0</v>
      </c>
      <c r="F1256" s="92">
        <v>0</v>
      </c>
      <c r="G1256" s="93">
        <v>0</v>
      </c>
      <c r="H1256" s="94" t="s">
        <v>47</v>
      </c>
    </row>
    <row r="1257" spans="1:8" ht="21.95" hidden="1" customHeight="1" outlineLevel="1" x14ac:dyDescent="0.2">
      <c r="A1257" s="107" t="s">
        <v>217</v>
      </c>
      <c r="B1257" s="108" t="s">
        <v>615</v>
      </c>
      <c r="C1257" s="95" t="s">
        <v>246</v>
      </c>
      <c r="D1257" s="92">
        <v>0</v>
      </c>
      <c r="E1257" s="19">
        <v>0</v>
      </c>
      <c r="F1257" s="98">
        <v>0</v>
      </c>
      <c r="G1257" s="19">
        <v>0</v>
      </c>
      <c r="H1257" s="3" t="s">
        <v>47</v>
      </c>
    </row>
    <row r="1258" spans="1:8" ht="30" hidden="1" customHeight="1" outlineLevel="1" x14ac:dyDescent="0.2">
      <c r="A1258" s="107"/>
      <c r="B1258" s="108"/>
      <c r="C1258" s="95" t="s">
        <v>247</v>
      </c>
      <c r="D1258" s="92">
        <v>0</v>
      </c>
      <c r="E1258" s="19">
        <v>0</v>
      </c>
      <c r="F1258" s="98">
        <v>0</v>
      </c>
      <c r="G1258" s="19">
        <v>0</v>
      </c>
      <c r="H1258" s="3" t="s">
        <v>47</v>
      </c>
    </row>
    <row r="1259" spans="1:8" ht="21.95" hidden="1" customHeight="1" outlineLevel="1" x14ac:dyDescent="0.2">
      <c r="A1259" s="107"/>
      <c r="B1259" s="108"/>
      <c r="C1259" s="95" t="s">
        <v>248</v>
      </c>
      <c r="D1259" s="92">
        <v>0</v>
      </c>
      <c r="E1259" s="19">
        <v>0</v>
      </c>
      <c r="F1259" s="98">
        <v>0</v>
      </c>
      <c r="G1259" s="19">
        <v>0</v>
      </c>
      <c r="H1259" s="3" t="s">
        <v>47</v>
      </c>
    </row>
    <row r="1260" spans="1:8" ht="21.95" hidden="1" customHeight="1" outlineLevel="1" x14ac:dyDescent="0.2">
      <c r="A1260" s="107"/>
      <c r="B1260" s="108"/>
      <c r="C1260" s="95" t="s">
        <v>249</v>
      </c>
      <c r="D1260" s="92">
        <v>0</v>
      </c>
      <c r="E1260" s="19">
        <v>0</v>
      </c>
      <c r="F1260" s="98">
        <v>0</v>
      </c>
      <c r="G1260" s="19">
        <v>0</v>
      </c>
      <c r="H1260" s="3" t="s">
        <v>47</v>
      </c>
    </row>
    <row r="1261" spans="1:8" ht="21.95" hidden="1" customHeight="1" outlineLevel="1" x14ac:dyDescent="0.2">
      <c r="A1261" s="107"/>
      <c r="B1261" s="108"/>
      <c r="C1261" s="95" t="s">
        <v>250</v>
      </c>
      <c r="D1261" s="92">
        <v>0</v>
      </c>
      <c r="E1261" s="19">
        <v>0</v>
      </c>
      <c r="F1261" s="98">
        <v>0</v>
      </c>
      <c r="G1261" s="19">
        <v>0</v>
      </c>
      <c r="H1261" s="3" t="s">
        <v>47</v>
      </c>
    </row>
    <row r="1262" spans="1:8" ht="21.95" customHeight="1" collapsed="1" x14ac:dyDescent="0.2">
      <c r="A1262" s="110" t="s">
        <v>218</v>
      </c>
      <c r="B1262" s="135" t="s">
        <v>406</v>
      </c>
      <c r="C1262" s="97" t="s">
        <v>262</v>
      </c>
      <c r="D1262" s="92">
        <v>14498</v>
      </c>
      <c r="E1262" s="93">
        <v>100</v>
      </c>
      <c r="F1262" s="92">
        <v>2020.8320000000001</v>
      </c>
      <c r="G1262" s="93">
        <v>100</v>
      </c>
      <c r="H1262" s="94">
        <f t="shared" ref="H1262:H1263" si="287">F1262/D1262*100-100</f>
        <v>-86.061305007587251</v>
      </c>
    </row>
    <row r="1263" spans="1:8" ht="33.75" customHeight="1" x14ac:dyDescent="0.2">
      <c r="A1263" s="110"/>
      <c r="B1263" s="135"/>
      <c r="C1263" s="97" t="s">
        <v>247</v>
      </c>
      <c r="D1263" s="92">
        <v>14498</v>
      </c>
      <c r="E1263" s="93">
        <v>100</v>
      </c>
      <c r="F1263" s="92">
        <v>2020.8320000000001</v>
      </c>
      <c r="G1263" s="93">
        <v>100</v>
      </c>
      <c r="H1263" s="94">
        <f t="shared" si="287"/>
        <v>-86.061305007587251</v>
      </c>
    </row>
    <row r="1264" spans="1:8" ht="21.95" customHeight="1" x14ac:dyDescent="0.2">
      <c r="A1264" s="110"/>
      <c r="B1264" s="135"/>
      <c r="C1264" s="97" t="s">
        <v>248</v>
      </c>
      <c r="D1264" s="92">
        <v>0</v>
      </c>
      <c r="E1264" s="93">
        <v>0</v>
      </c>
      <c r="F1264" s="92">
        <v>0</v>
      </c>
      <c r="G1264" s="93">
        <v>0</v>
      </c>
      <c r="H1264" s="94" t="s">
        <v>47</v>
      </c>
    </row>
    <row r="1265" spans="1:8" ht="21.95" customHeight="1" x14ac:dyDescent="0.2">
      <c r="A1265" s="110"/>
      <c r="B1265" s="135"/>
      <c r="C1265" s="97" t="s">
        <v>249</v>
      </c>
      <c r="D1265" s="92">
        <v>0</v>
      </c>
      <c r="E1265" s="93">
        <f>D1265/D1262*100</f>
        <v>0</v>
      </c>
      <c r="F1265" s="92">
        <v>0</v>
      </c>
      <c r="G1265" s="93">
        <f>F1265/F1262*100</f>
        <v>0</v>
      </c>
      <c r="H1265" s="94" t="s">
        <v>47</v>
      </c>
    </row>
    <row r="1266" spans="1:8" ht="21.95" customHeight="1" x14ac:dyDescent="0.2">
      <c r="A1266" s="110"/>
      <c r="B1266" s="135"/>
      <c r="C1266" s="97" t="s">
        <v>250</v>
      </c>
      <c r="D1266" s="92">
        <v>0</v>
      </c>
      <c r="E1266" s="93">
        <v>0</v>
      </c>
      <c r="F1266" s="92">
        <v>0</v>
      </c>
      <c r="G1266" s="93">
        <v>0</v>
      </c>
      <c r="H1266" s="94" t="s">
        <v>47</v>
      </c>
    </row>
    <row r="1267" spans="1:8" ht="21.95" hidden="1" customHeight="1" outlineLevel="1" x14ac:dyDescent="0.2">
      <c r="A1267" s="136" t="s">
        <v>219</v>
      </c>
      <c r="B1267" s="137" t="s">
        <v>220</v>
      </c>
      <c r="C1267" s="99" t="s">
        <v>262</v>
      </c>
      <c r="D1267" s="98">
        <v>3221</v>
      </c>
      <c r="E1267" s="19">
        <v>100</v>
      </c>
      <c r="F1267" s="98">
        <v>407.34300000000002</v>
      </c>
      <c r="G1267" s="19">
        <v>100</v>
      </c>
      <c r="H1267" s="3">
        <f t="shared" ref="H1267:H1268" si="288">F1267/D1267*100-100</f>
        <v>-87.353523750388078</v>
      </c>
    </row>
    <row r="1268" spans="1:8" ht="32.25" hidden="1" customHeight="1" outlineLevel="1" x14ac:dyDescent="0.2">
      <c r="A1268" s="136"/>
      <c r="B1268" s="137"/>
      <c r="C1268" s="99" t="s">
        <v>247</v>
      </c>
      <c r="D1268" s="98">
        <v>3221</v>
      </c>
      <c r="E1268" s="19">
        <v>100</v>
      </c>
      <c r="F1268" s="98">
        <v>407.34300000000002</v>
      </c>
      <c r="G1268" s="19">
        <v>100</v>
      </c>
      <c r="H1268" s="3">
        <f t="shared" si="288"/>
        <v>-87.353523750388078</v>
      </c>
    </row>
    <row r="1269" spans="1:8" ht="21.95" hidden="1" customHeight="1" outlineLevel="1" x14ac:dyDescent="0.2">
      <c r="A1269" s="136"/>
      <c r="B1269" s="137"/>
      <c r="C1269" s="99" t="s">
        <v>248</v>
      </c>
      <c r="D1269" s="98">
        <v>0</v>
      </c>
      <c r="E1269" s="19">
        <v>0</v>
      </c>
      <c r="F1269" s="98">
        <v>0</v>
      </c>
      <c r="G1269" s="19">
        <v>0</v>
      </c>
      <c r="H1269" s="3" t="s">
        <v>47</v>
      </c>
    </row>
    <row r="1270" spans="1:8" ht="21.95" hidden="1" customHeight="1" outlineLevel="1" x14ac:dyDescent="0.2">
      <c r="A1270" s="136"/>
      <c r="B1270" s="137"/>
      <c r="C1270" s="99" t="s">
        <v>249</v>
      </c>
      <c r="D1270" s="98">
        <v>0</v>
      </c>
      <c r="E1270" s="19">
        <v>0</v>
      </c>
      <c r="F1270" s="98">
        <v>0</v>
      </c>
      <c r="G1270" s="19">
        <v>0</v>
      </c>
      <c r="H1270" s="3" t="s">
        <v>47</v>
      </c>
    </row>
    <row r="1271" spans="1:8" ht="21.95" hidden="1" customHeight="1" outlineLevel="1" x14ac:dyDescent="0.2">
      <c r="A1271" s="136"/>
      <c r="B1271" s="137"/>
      <c r="C1271" s="99" t="s">
        <v>250</v>
      </c>
      <c r="D1271" s="98">
        <v>0</v>
      </c>
      <c r="E1271" s="19">
        <v>0</v>
      </c>
      <c r="F1271" s="98">
        <v>0</v>
      </c>
      <c r="G1271" s="19">
        <v>0</v>
      </c>
      <c r="H1271" s="3" t="s">
        <v>47</v>
      </c>
    </row>
    <row r="1272" spans="1:8" ht="21.95" hidden="1" customHeight="1" outlineLevel="1" x14ac:dyDescent="0.2">
      <c r="A1272" s="136" t="s">
        <v>222</v>
      </c>
      <c r="B1272" s="137" t="s">
        <v>407</v>
      </c>
      <c r="C1272" s="99" t="s">
        <v>262</v>
      </c>
      <c r="D1272" s="98">
        <v>2811</v>
      </c>
      <c r="E1272" s="19">
        <v>100</v>
      </c>
      <c r="F1272" s="98">
        <v>1244.184</v>
      </c>
      <c r="G1272" s="19">
        <v>100</v>
      </c>
      <c r="H1272" s="3">
        <f t="shared" ref="H1272:H1273" si="289">F1272/D1272*100-100</f>
        <v>-55.738740661686229</v>
      </c>
    </row>
    <row r="1273" spans="1:8" ht="36.75" hidden="1" customHeight="1" outlineLevel="1" x14ac:dyDescent="0.2">
      <c r="A1273" s="136"/>
      <c r="B1273" s="137"/>
      <c r="C1273" s="99" t="s">
        <v>247</v>
      </c>
      <c r="D1273" s="98">
        <v>2811</v>
      </c>
      <c r="E1273" s="19">
        <v>100</v>
      </c>
      <c r="F1273" s="98">
        <v>1244.184</v>
      </c>
      <c r="G1273" s="19">
        <v>100</v>
      </c>
      <c r="H1273" s="3">
        <f t="shared" si="289"/>
        <v>-55.738740661686229</v>
      </c>
    </row>
    <row r="1274" spans="1:8" ht="21.95" hidden="1" customHeight="1" outlineLevel="1" x14ac:dyDescent="0.2">
      <c r="A1274" s="136"/>
      <c r="B1274" s="137"/>
      <c r="C1274" s="99" t="s">
        <v>248</v>
      </c>
      <c r="D1274" s="98">
        <v>0</v>
      </c>
      <c r="E1274" s="19">
        <v>0</v>
      </c>
      <c r="F1274" s="98">
        <v>0</v>
      </c>
      <c r="G1274" s="19">
        <v>0</v>
      </c>
      <c r="H1274" s="3" t="s">
        <v>47</v>
      </c>
    </row>
    <row r="1275" spans="1:8" ht="21.95" hidden="1" customHeight="1" outlineLevel="1" x14ac:dyDescent="0.2">
      <c r="A1275" s="136"/>
      <c r="B1275" s="137"/>
      <c r="C1275" s="99" t="s">
        <v>249</v>
      </c>
      <c r="D1275" s="98">
        <v>0</v>
      </c>
      <c r="E1275" s="19">
        <v>0</v>
      </c>
      <c r="F1275" s="98">
        <v>0</v>
      </c>
      <c r="G1275" s="19">
        <v>0</v>
      </c>
      <c r="H1275" s="3" t="s">
        <v>47</v>
      </c>
    </row>
    <row r="1276" spans="1:8" ht="48.75" hidden="1" customHeight="1" outlineLevel="1" x14ac:dyDescent="0.2">
      <c r="A1276" s="136"/>
      <c r="B1276" s="137"/>
      <c r="C1276" s="70" t="s">
        <v>263</v>
      </c>
      <c r="D1276" s="98">
        <v>0</v>
      </c>
      <c r="E1276" s="19">
        <v>0</v>
      </c>
      <c r="F1276" s="98">
        <v>0</v>
      </c>
      <c r="G1276" s="19">
        <v>0</v>
      </c>
      <c r="H1276" s="3" t="s">
        <v>47</v>
      </c>
    </row>
    <row r="1277" spans="1:8" ht="21.95" hidden="1" customHeight="1" outlineLevel="1" x14ac:dyDescent="0.2">
      <c r="A1277" s="136" t="s">
        <v>409</v>
      </c>
      <c r="B1277" s="137" t="s">
        <v>408</v>
      </c>
      <c r="C1277" s="99" t="s">
        <v>262</v>
      </c>
      <c r="D1277" s="98">
        <v>7386</v>
      </c>
      <c r="E1277" s="19">
        <v>100</v>
      </c>
      <c r="F1277" s="98">
        <v>326.30500000000001</v>
      </c>
      <c r="G1277" s="19">
        <v>100</v>
      </c>
      <c r="H1277" s="3">
        <f t="shared" ref="H1277:H1278" si="290">F1277/D1277*100-100</f>
        <v>-95.582114811806122</v>
      </c>
    </row>
    <row r="1278" spans="1:8" ht="32.25" hidden="1" customHeight="1" outlineLevel="1" x14ac:dyDescent="0.2">
      <c r="A1278" s="136"/>
      <c r="B1278" s="137"/>
      <c r="C1278" s="99" t="s">
        <v>247</v>
      </c>
      <c r="D1278" s="98">
        <v>7386</v>
      </c>
      <c r="E1278" s="19">
        <v>100</v>
      </c>
      <c r="F1278" s="98">
        <v>326.30500000000001</v>
      </c>
      <c r="G1278" s="19">
        <v>100</v>
      </c>
      <c r="H1278" s="3">
        <f t="shared" si="290"/>
        <v>-95.582114811806122</v>
      </c>
    </row>
    <row r="1279" spans="1:8" ht="21.95" hidden="1" customHeight="1" outlineLevel="1" x14ac:dyDescent="0.2">
      <c r="A1279" s="136"/>
      <c r="B1279" s="137"/>
      <c r="C1279" s="99" t="s">
        <v>248</v>
      </c>
      <c r="D1279" s="98">
        <v>0</v>
      </c>
      <c r="E1279" s="19">
        <v>0</v>
      </c>
      <c r="F1279" s="98">
        <v>0</v>
      </c>
      <c r="G1279" s="19">
        <v>0</v>
      </c>
      <c r="H1279" s="3" t="s">
        <v>47</v>
      </c>
    </row>
    <row r="1280" spans="1:8" ht="21.95" hidden="1" customHeight="1" outlineLevel="1" x14ac:dyDescent="0.2">
      <c r="A1280" s="136"/>
      <c r="B1280" s="137"/>
      <c r="C1280" s="99" t="s">
        <v>249</v>
      </c>
      <c r="D1280" s="98">
        <v>0</v>
      </c>
      <c r="E1280" s="19">
        <v>0</v>
      </c>
      <c r="F1280" s="98">
        <v>0</v>
      </c>
      <c r="G1280" s="19">
        <v>0</v>
      </c>
      <c r="H1280" s="3" t="s">
        <v>47</v>
      </c>
    </row>
    <row r="1281" spans="1:8" ht="27" hidden="1" customHeight="1" outlineLevel="1" x14ac:dyDescent="0.2">
      <c r="A1281" s="136"/>
      <c r="B1281" s="137"/>
      <c r="C1281" s="99" t="s">
        <v>250</v>
      </c>
      <c r="D1281" s="98">
        <v>0</v>
      </c>
      <c r="E1281" s="19">
        <v>0</v>
      </c>
      <c r="F1281" s="98">
        <v>0</v>
      </c>
      <c r="G1281" s="19">
        <v>0</v>
      </c>
      <c r="H1281" s="3" t="s">
        <v>47</v>
      </c>
    </row>
    <row r="1282" spans="1:8" ht="21.95" hidden="1" customHeight="1" outlineLevel="1" x14ac:dyDescent="0.2">
      <c r="A1282" s="136" t="s">
        <v>410</v>
      </c>
      <c r="B1282" s="137" t="s">
        <v>221</v>
      </c>
      <c r="C1282" s="99" t="s">
        <v>262</v>
      </c>
      <c r="D1282" s="98">
        <v>1051</v>
      </c>
      <c r="E1282" s="19">
        <v>100</v>
      </c>
      <c r="F1282" s="98">
        <v>42</v>
      </c>
      <c r="G1282" s="19">
        <v>100</v>
      </c>
      <c r="H1282" s="3">
        <f t="shared" ref="H1282:H1283" si="291">F1282/D1282*100-100</f>
        <v>-96.003805899143671</v>
      </c>
    </row>
    <row r="1283" spans="1:8" ht="33.75" hidden="1" customHeight="1" outlineLevel="1" x14ac:dyDescent="0.2">
      <c r="A1283" s="136"/>
      <c r="B1283" s="137"/>
      <c r="C1283" s="99" t="s">
        <v>247</v>
      </c>
      <c r="D1283" s="98">
        <v>1051</v>
      </c>
      <c r="E1283" s="19">
        <v>100</v>
      </c>
      <c r="F1283" s="98">
        <v>42</v>
      </c>
      <c r="G1283" s="19">
        <v>100</v>
      </c>
      <c r="H1283" s="3">
        <f t="shared" si="291"/>
        <v>-96.003805899143671</v>
      </c>
    </row>
    <row r="1284" spans="1:8" ht="21.95" hidden="1" customHeight="1" outlineLevel="1" x14ac:dyDescent="0.2">
      <c r="A1284" s="136"/>
      <c r="B1284" s="137"/>
      <c r="C1284" s="99" t="s">
        <v>248</v>
      </c>
      <c r="D1284" s="98">
        <v>0</v>
      </c>
      <c r="E1284" s="19">
        <v>0</v>
      </c>
      <c r="F1284" s="98">
        <v>0</v>
      </c>
      <c r="G1284" s="19">
        <v>0</v>
      </c>
      <c r="H1284" s="3" t="s">
        <v>47</v>
      </c>
    </row>
    <row r="1285" spans="1:8" ht="21.95" hidden="1" customHeight="1" outlineLevel="1" x14ac:dyDescent="0.2">
      <c r="A1285" s="136"/>
      <c r="B1285" s="137"/>
      <c r="C1285" s="99" t="s">
        <v>249</v>
      </c>
      <c r="D1285" s="98">
        <v>0</v>
      </c>
      <c r="E1285" s="19">
        <v>0</v>
      </c>
      <c r="F1285" s="98">
        <v>0</v>
      </c>
      <c r="G1285" s="19">
        <v>0</v>
      </c>
      <c r="H1285" s="3" t="s">
        <v>47</v>
      </c>
    </row>
    <row r="1286" spans="1:8" ht="21.95" hidden="1" customHeight="1" outlineLevel="1" x14ac:dyDescent="0.2">
      <c r="A1286" s="136"/>
      <c r="B1286" s="137"/>
      <c r="C1286" s="99" t="s">
        <v>250</v>
      </c>
      <c r="D1286" s="98">
        <v>0</v>
      </c>
      <c r="E1286" s="19">
        <v>0</v>
      </c>
      <c r="F1286" s="98">
        <v>0</v>
      </c>
      <c r="G1286" s="19">
        <v>0</v>
      </c>
      <c r="H1286" s="3" t="s">
        <v>47</v>
      </c>
    </row>
    <row r="1287" spans="1:8" ht="21.95" hidden="1" customHeight="1" outlineLevel="1" x14ac:dyDescent="0.2">
      <c r="A1287" s="136" t="s">
        <v>616</v>
      </c>
      <c r="B1287" s="137" t="s">
        <v>264</v>
      </c>
      <c r="C1287" s="99" t="s">
        <v>262</v>
      </c>
      <c r="D1287" s="98">
        <v>29</v>
      </c>
      <c r="E1287" s="19">
        <v>100</v>
      </c>
      <c r="F1287" s="98">
        <v>0.999</v>
      </c>
      <c r="G1287" s="19">
        <v>100</v>
      </c>
      <c r="H1287" s="3">
        <f t="shared" ref="H1287:H1288" si="292">F1287/D1287*100-100</f>
        <v>-96.555172413793102</v>
      </c>
    </row>
    <row r="1288" spans="1:8" ht="35.25" hidden="1" customHeight="1" outlineLevel="1" x14ac:dyDescent="0.2">
      <c r="A1288" s="136"/>
      <c r="B1288" s="137"/>
      <c r="C1288" s="99" t="s">
        <v>247</v>
      </c>
      <c r="D1288" s="98">
        <v>29</v>
      </c>
      <c r="E1288" s="19">
        <v>100</v>
      </c>
      <c r="F1288" s="98">
        <v>0.999</v>
      </c>
      <c r="G1288" s="19">
        <v>100</v>
      </c>
      <c r="H1288" s="3">
        <f t="shared" si="292"/>
        <v>-96.555172413793102</v>
      </c>
    </row>
    <row r="1289" spans="1:8" ht="21.95" hidden="1" customHeight="1" outlineLevel="1" x14ac:dyDescent="0.2">
      <c r="A1289" s="136"/>
      <c r="B1289" s="137"/>
      <c r="C1289" s="99" t="s">
        <v>248</v>
      </c>
      <c r="D1289" s="98">
        <v>0</v>
      </c>
      <c r="E1289" s="19">
        <v>0</v>
      </c>
      <c r="F1289" s="98">
        <v>0</v>
      </c>
      <c r="G1289" s="19">
        <v>0</v>
      </c>
      <c r="H1289" s="3" t="s">
        <v>47</v>
      </c>
    </row>
    <row r="1290" spans="1:8" ht="21.95" hidden="1" customHeight="1" outlineLevel="1" x14ac:dyDescent="0.2">
      <c r="A1290" s="136"/>
      <c r="B1290" s="137"/>
      <c r="C1290" s="99" t="s">
        <v>249</v>
      </c>
      <c r="D1290" s="98">
        <v>0</v>
      </c>
      <c r="E1290" s="19">
        <v>0</v>
      </c>
      <c r="F1290" s="98">
        <v>0</v>
      </c>
      <c r="G1290" s="19">
        <v>0</v>
      </c>
      <c r="H1290" s="3" t="s">
        <v>47</v>
      </c>
    </row>
    <row r="1291" spans="1:8" ht="21.95" hidden="1" customHeight="1" outlineLevel="1" x14ac:dyDescent="0.2">
      <c r="A1291" s="136"/>
      <c r="B1291" s="137"/>
      <c r="C1291" s="99" t="s">
        <v>250</v>
      </c>
      <c r="D1291" s="98">
        <v>0</v>
      </c>
      <c r="E1291" s="19">
        <v>0</v>
      </c>
      <c r="F1291" s="98">
        <v>0</v>
      </c>
      <c r="G1291" s="19">
        <v>0</v>
      </c>
      <c r="H1291" s="3" t="s">
        <v>47</v>
      </c>
    </row>
    <row r="1292" spans="1:8" ht="21.95" customHeight="1" collapsed="1" x14ac:dyDescent="0.2">
      <c r="A1292" s="110" t="s">
        <v>223</v>
      </c>
      <c r="B1292" s="135" t="s">
        <v>411</v>
      </c>
      <c r="C1292" s="97" t="s">
        <v>246</v>
      </c>
      <c r="D1292" s="92">
        <f>D1293+D1294+D1295+D1296</f>
        <v>204500.59999999998</v>
      </c>
      <c r="E1292" s="93">
        <f>E1293+E1294+E1295+E1296</f>
        <v>100.00000000000001</v>
      </c>
      <c r="F1292" s="92">
        <f>F1293+F1294+F1295+F1296</f>
        <v>58664.4</v>
      </c>
      <c r="G1292" s="93">
        <f>G1293+G1294+G1295+G1296</f>
        <v>100.00000000000001</v>
      </c>
      <c r="H1292" s="94">
        <f>F1292/D1292*100-100</f>
        <v>-71.313335999992177</v>
      </c>
    </row>
    <row r="1293" spans="1:8" ht="32.25" customHeight="1" x14ac:dyDescent="0.2">
      <c r="A1293" s="110"/>
      <c r="B1293" s="135"/>
      <c r="C1293" s="97" t="s">
        <v>247</v>
      </c>
      <c r="D1293" s="92">
        <f t="shared" ref="D1293:F1296" si="293">D1298+D1328+D1353</f>
        <v>170976</v>
      </c>
      <c r="E1293" s="93">
        <f>D1293/D1292*100</f>
        <v>83.606600665230332</v>
      </c>
      <c r="F1293" s="92">
        <f>F1298+F1328+F1353</f>
        <v>40353.800000000003</v>
      </c>
      <c r="G1293" s="93">
        <f>F1293/F1292*100</f>
        <v>68.787544064202493</v>
      </c>
      <c r="H1293" s="94">
        <f t="shared" ref="H1293:H1300" si="294">F1293/D1293*100-100</f>
        <v>-76.397973984652822</v>
      </c>
    </row>
    <row r="1294" spans="1:8" ht="21.95" customHeight="1" x14ac:dyDescent="0.2">
      <c r="A1294" s="110"/>
      <c r="B1294" s="135"/>
      <c r="C1294" s="97" t="s">
        <v>248</v>
      </c>
      <c r="D1294" s="92">
        <f t="shared" si="293"/>
        <v>4870.8</v>
      </c>
      <c r="E1294" s="93">
        <f>D1294/D1292*100</f>
        <v>2.38180230278053</v>
      </c>
      <c r="F1294" s="92">
        <f t="shared" si="293"/>
        <v>0</v>
      </c>
      <c r="G1294" s="93">
        <f>F1294/F1292*100</f>
        <v>0</v>
      </c>
      <c r="H1294" s="94">
        <f t="shared" si="294"/>
        <v>-100</v>
      </c>
    </row>
    <row r="1295" spans="1:8" ht="21.95" customHeight="1" x14ac:dyDescent="0.2">
      <c r="A1295" s="110"/>
      <c r="B1295" s="135"/>
      <c r="C1295" s="97" t="s">
        <v>249</v>
      </c>
      <c r="D1295" s="92">
        <f t="shared" si="293"/>
        <v>28653.800000000003</v>
      </c>
      <c r="E1295" s="93">
        <f>D1295/D1292*100</f>
        <v>14.011597031989151</v>
      </c>
      <c r="F1295" s="92">
        <f t="shared" si="293"/>
        <v>18310.599999999999</v>
      </c>
      <c r="G1295" s="93">
        <f>F1295/F1292*100</f>
        <v>31.212455935797518</v>
      </c>
      <c r="H1295" s="94">
        <f t="shared" si="294"/>
        <v>-36.097131968534725</v>
      </c>
    </row>
    <row r="1296" spans="1:8" ht="21.95" customHeight="1" x14ac:dyDescent="0.2">
      <c r="A1296" s="110"/>
      <c r="B1296" s="135"/>
      <c r="C1296" s="97" t="s">
        <v>250</v>
      </c>
      <c r="D1296" s="92">
        <f t="shared" si="293"/>
        <v>0</v>
      </c>
      <c r="E1296" s="93">
        <f t="shared" ref="E1296" si="295">D1296/D1295*100</f>
        <v>0</v>
      </c>
      <c r="F1296" s="92">
        <f t="shared" si="293"/>
        <v>0</v>
      </c>
      <c r="G1296" s="93">
        <v>0</v>
      </c>
      <c r="H1296" s="94" t="s">
        <v>47</v>
      </c>
    </row>
    <row r="1297" spans="1:8" ht="21.95" hidden="1" customHeight="1" outlineLevel="1" x14ac:dyDescent="0.2">
      <c r="A1297" s="110" t="s">
        <v>227</v>
      </c>
      <c r="B1297" s="135" t="s">
        <v>617</v>
      </c>
      <c r="C1297" s="97" t="s">
        <v>246</v>
      </c>
      <c r="D1297" s="92">
        <f>D1298+D1299+D1300+D1301</f>
        <v>151459.20000000001</v>
      </c>
      <c r="E1297" s="93">
        <f>E1298+E1299+E1300+E1301</f>
        <v>100</v>
      </c>
      <c r="F1297" s="92">
        <f>F1298+F1299+F1300+F1301</f>
        <v>51529.1</v>
      </c>
      <c r="G1297" s="93">
        <f>G1298+G1299+G1300+G1301</f>
        <v>100</v>
      </c>
      <c r="H1297" s="94">
        <f>F1297/D1297*100-100</f>
        <v>-65.978230440937239</v>
      </c>
    </row>
    <row r="1298" spans="1:8" ht="32.25" hidden="1" customHeight="1" outlineLevel="1" x14ac:dyDescent="0.2">
      <c r="A1298" s="110"/>
      <c r="B1298" s="135"/>
      <c r="C1298" s="97" t="s">
        <v>247</v>
      </c>
      <c r="D1298" s="92">
        <f>D1303+D1308+D1318</f>
        <v>133085</v>
      </c>
      <c r="E1298" s="93">
        <f>D1298/D1297*100</f>
        <v>87.868548097441419</v>
      </c>
      <c r="F1298" s="92">
        <f>F1303+F1308+F1318</f>
        <v>33218.5</v>
      </c>
      <c r="G1298" s="93">
        <f>F1298/F1297*100</f>
        <v>64.4655156018638</v>
      </c>
      <c r="H1298" s="94">
        <f t="shared" si="294"/>
        <v>-75.039636322650935</v>
      </c>
    </row>
    <row r="1299" spans="1:8" ht="21.95" hidden="1" customHeight="1" outlineLevel="1" x14ac:dyDescent="0.2">
      <c r="A1299" s="110"/>
      <c r="B1299" s="135"/>
      <c r="C1299" s="97" t="s">
        <v>248</v>
      </c>
      <c r="D1299" s="92">
        <f t="shared" ref="D1299:F1301" si="296">D1304+D1309+D1319</f>
        <v>0</v>
      </c>
      <c r="E1299" s="93">
        <f>D1299/D1297*100</f>
        <v>0</v>
      </c>
      <c r="F1299" s="92">
        <f t="shared" si="296"/>
        <v>0</v>
      </c>
      <c r="G1299" s="93">
        <f>F1299/F1297*100</f>
        <v>0</v>
      </c>
      <c r="H1299" s="94" t="e">
        <f t="shared" si="294"/>
        <v>#DIV/0!</v>
      </c>
    </row>
    <row r="1300" spans="1:8" ht="21.95" hidden="1" customHeight="1" outlineLevel="1" x14ac:dyDescent="0.2">
      <c r="A1300" s="110"/>
      <c r="B1300" s="135"/>
      <c r="C1300" s="97" t="s">
        <v>249</v>
      </c>
      <c r="D1300" s="92">
        <f t="shared" si="296"/>
        <v>18374.2</v>
      </c>
      <c r="E1300" s="93">
        <f>D1300/D1297*100</f>
        <v>12.131451902558577</v>
      </c>
      <c r="F1300" s="92">
        <f t="shared" si="296"/>
        <v>18310.599999999999</v>
      </c>
      <c r="G1300" s="93">
        <f>F1300/F1297*100</f>
        <v>35.534484398136193</v>
      </c>
      <c r="H1300" s="94">
        <f t="shared" si="294"/>
        <v>-0.34613751891239986</v>
      </c>
    </row>
    <row r="1301" spans="1:8" ht="21.95" hidden="1" customHeight="1" outlineLevel="1" x14ac:dyDescent="0.2">
      <c r="A1301" s="110"/>
      <c r="B1301" s="135"/>
      <c r="C1301" s="97" t="s">
        <v>250</v>
      </c>
      <c r="D1301" s="92">
        <f t="shared" si="296"/>
        <v>0</v>
      </c>
      <c r="E1301" s="93">
        <v>0</v>
      </c>
      <c r="F1301" s="92">
        <f t="shared" si="296"/>
        <v>0</v>
      </c>
      <c r="G1301" s="93">
        <v>0</v>
      </c>
      <c r="H1301" s="94" t="s">
        <v>47</v>
      </c>
    </row>
    <row r="1302" spans="1:8" ht="21.95" hidden="1" customHeight="1" outlineLevel="1" x14ac:dyDescent="0.2">
      <c r="A1302" s="136" t="s">
        <v>228</v>
      </c>
      <c r="B1302" s="137" t="s">
        <v>618</v>
      </c>
      <c r="C1302" s="99" t="s">
        <v>246</v>
      </c>
      <c r="D1302" s="98">
        <f>D1303+D1305</f>
        <v>34528.199999999997</v>
      </c>
      <c r="E1302" s="19">
        <f>E1303+E1304+E1305+E1306</f>
        <v>100</v>
      </c>
      <c r="F1302" s="98">
        <f>F1303+F1305</f>
        <v>25618.699999999997</v>
      </c>
      <c r="G1302" s="19">
        <f>G1303+G1304+G1305+G1306</f>
        <v>100</v>
      </c>
      <c r="H1302" s="3">
        <f>F1302/D1302*100-100</f>
        <v>-25.803546086966605</v>
      </c>
    </row>
    <row r="1303" spans="1:8" ht="33.75" hidden="1" customHeight="1" outlineLevel="1" x14ac:dyDescent="0.2">
      <c r="A1303" s="136"/>
      <c r="B1303" s="137"/>
      <c r="C1303" s="99" t="s">
        <v>247</v>
      </c>
      <c r="D1303" s="32">
        <v>16154</v>
      </c>
      <c r="E1303" s="71">
        <f>D1303/D1302*100</f>
        <v>46.78494679711077</v>
      </c>
      <c r="F1303" s="32">
        <v>7308.1</v>
      </c>
      <c r="G1303" s="71">
        <f>F1303/F1302*100</f>
        <v>28.526427960825494</v>
      </c>
      <c r="H1303" s="3">
        <f t="shared" ref="H1303:H1305" si="297">F1303/D1303*100-100</f>
        <v>-54.759811811316077</v>
      </c>
    </row>
    <row r="1304" spans="1:8" ht="21.95" hidden="1" customHeight="1" outlineLevel="1" x14ac:dyDescent="0.2">
      <c r="A1304" s="136"/>
      <c r="B1304" s="137"/>
      <c r="C1304" s="99" t="s">
        <v>248</v>
      </c>
      <c r="D1304" s="98">
        <v>0</v>
      </c>
      <c r="E1304" s="19">
        <v>0</v>
      </c>
      <c r="F1304" s="98">
        <v>0</v>
      </c>
      <c r="G1304" s="19">
        <v>0</v>
      </c>
      <c r="H1304" s="3" t="s">
        <v>47</v>
      </c>
    </row>
    <row r="1305" spans="1:8" ht="21.95" hidden="1" customHeight="1" outlineLevel="1" x14ac:dyDescent="0.2">
      <c r="A1305" s="136"/>
      <c r="B1305" s="137"/>
      <c r="C1305" s="99" t="s">
        <v>249</v>
      </c>
      <c r="D1305" s="98">
        <v>18374.2</v>
      </c>
      <c r="E1305" s="19">
        <f>D1305/D1302*100</f>
        <v>53.215053202889237</v>
      </c>
      <c r="F1305" s="98">
        <v>18310.599999999999</v>
      </c>
      <c r="G1305" s="19">
        <f>F1305/F1302*100</f>
        <v>71.473572039174513</v>
      </c>
      <c r="H1305" s="3">
        <f t="shared" si="297"/>
        <v>-0.34613751891239986</v>
      </c>
    </row>
    <row r="1306" spans="1:8" ht="21.95" hidden="1" customHeight="1" outlineLevel="1" x14ac:dyDescent="0.2">
      <c r="A1306" s="136"/>
      <c r="B1306" s="137"/>
      <c r="C1306" s="99" t="s">
        <v>250</v>
      </c>
      <c r="D1306" s="98">
        <v>0</v>
      </c>
      <c r="E1306" s="19">
        <v>0</v>
      </c>
      <c r="F1306" s="98">
        <v>0</v>
      </c>
      <c r="G1306" s="19">
        <v>0</v>
      </c>
      <c r="H1306" s="3" t="s">
        <v>47</v>
      </c>
    </row>
    <row r="1307" spans="1:8" ht="21.95" hidden="1" customHeight="1" outlineLevel="1" x14ac:dyDescent="0.2">
      <c r="A1307" s="136" t="s">
        <v>229</v>
      </c>
      <c r="B1307" s="137" t="s">
        <v>43</v>
      </c>
      <c r="C1307" s="99" t="s">
        <v>246</v>
      </c>
      <c r="D1307" s="98">
        <f>D1308</f>
        <v>116931</v>
      </c>
      <c r="E1307" s="19">
        <f>E1308+E1309+E1310+E1311</f>
        <v>100</v>
      </c>
      <c r="F1307" s="98">
        <f>F1308</f>
        <v>25910.400000000001</v>
      </c>
      <c r="G1307" s="19">
        <f>G1308+G1309+G1310+G1311</f>
        <v>100</v>
      </c>
      <c r="H1307" s="3">
        <f t="shared" ref="H1307:H1308" si="298">F1307/D1307*100-100</f>
        <v>-77.84129101777971</v>
      </c>
    </row>
    <row r="1308" spans="1:8" ht="21.95" hidden="1" customHeight="1" outlineLevel="1" x14ac:dyDescent="0.2">
      <c r="A1308" s="136"/>
      <c r="B1308" s="137"/>
      <c r="C1308" s="99" t="s">
        <v>247</v>
      </c>
      <c r="D1308" s="32">
        <v>116931</v>
      </c>
      <c r="E1308" s="71">
        <f>D1308/D1307*100</f>
        <v>100</v>
      </c>
      <c r="F1308" s="32">
        <v>25910.400000000001</v>
      </c>
      <c r="G1308" s="71">
        <f>F1308/F1307*100</f>
        <v>100</v>
      </c>
      <c r="H1308" s="3">
        <f t="shared" si="298"/>
        <v>-77.84129101777971</v>
      </c>
    </row>
    <row r="1309" spans="1:8" ht="21.95" hidden="1" customHeight="1" outlineLevel="1" x14ac:dyDescent="0.2">
      <c r="A1309" s="136"/>
      <c r="B1309" s="137"/>
      <c r="C1309" s="99" t="s">
        <v>248</v>
      </c>
      <c r="D1309" s="98">
        <v>0</v>
      </c>
      <c r="E1309" s="71">
        <v>0</v>
      </c>
      <c r="F1309" s="98">
        <v>0</v>
      </c>
      <c r="G1309" s="19">
        <v>0</v>
      </c>
      <c r="H1309" s="3" t="s">
        <v>47</v>
      </c>
    </row>
    <row r="1310" spans="1:8" ht="21.95" hidden="1" customHeight="1" outlineLevel="1" x14ac:dyDescent="0.2">
      <c r="A1310" s="136"/>
      <c r="B1310" s="137"/>
      <c r="C1310" s="99" t="s">
        <v>249</v>
      </c>
      <c r="D1310" s="98">
        <v>0</v>
      </c>
      <c r="E1310" s="71">
        <f>D1310/D1307*100</f>
        <v>0</v>
      </c>
      <c r="F1310" s="98">
        <v>0</v>
      </c>
      <c r="G1310" s="19">
        <f>F1310/F1307*100</f>
        <v>0</v>
      </c>
      <c r="H1310" s="3" t="s">
        <v>47</v>
      </c>
    </row>
    <row r="1311" spans="1:8" ht="21.95" hidden="1" customHeight="1" outlineLevel="1" x14ac:dyDescent="0.2">
      <c r="A1311" s="136"/>
      <c r="B1311" s="137"/>
      <c r="C1311" s="99" t="s">
        <v>250</v>
      </c>
      <c r="D1311" s="98">
        <v>0</v>
      </c>
      <c r="E1311" s="71">
        <v>0</v>
      </c>
      <c r="F1311" s="98">
        <v>0</v>
      </c>
      <c r="G1311" s="19">
        <v>0</v>
      </c>
      <c r="H1311" s="3" t="s">
        <v>47</v>
      </c>
    </row>
    <row r="1312" spans="1:8" ht="21.95" hidden="1" customHeight="1" outlineLevel="2" x14ac:dyDescent="0.2">
      <c r="A1312" s="136" t="s">
        <v>230</v>
      </c>
      <c r="B1312" s="137" t="s">
        <v>619</v>
      </c>
      <c r="C1312" s="99" t="s">
        <v>246</v>
      </c>
      <c r="D1312" s="98"/>
      <c r="E1312" s="71"/>
      <c r="F1312" s="98"/>
      <c r="G1312" s="19"/>
      <c r="H1312" s="3" t="e">
        <f t="shared" ref="H1312:H1313" si="299">F1312/D1312*100-100</f>
        <v>#DIV/0!</v>
      </c>
    </row>
    <row r="1313" spans="1:8" ht="38.25" hidden="1" customHeight="1" outlineLevel="2" x14ac:dyDescent="0.2">
      <c r="A1313" s="136"/>
      <c r="B1313" s="137"/>
      <c r="C1313" s="99" t="s">
        <v>247</v>
      </c>
      <c r="D1313" s="32"/>
      <c r="E1313" s="71"/>
      <c r="F1313" s="32"/>
      <c r="G1313" s="71"/>
      <c r="H1313" s="3" t="e">
        <f t="shared" si="299"/>
        <v>#DIV/0!</v>
      </c>
    </row>
    <row r="1314" spans="1:8" ht="21.95" hidden="1" customHeight="1" outlineLevel="2" x14ac:dyDescent="0.2">
      <c r="A1314" s="136"/>
      <c r="B1314" s="137"/>
      <c r="C1314" s="99" t="s">
        <v>248</v>
      </c>
      <c r="D1314" s="98"/>
      <c r="E1314" s="71"/>
      <c r="F1314" s="98"/>
      <c r="G1314" s="19"/>
      <c r="H1314" s="3" t="s">
        <v>47</v>
      </c>
    </row>
    <row r="1315" spans="1:8" ht="21.95" hidden="1" customHeight="1" outlineLevel="2" x14ac:dyDescent="0.2">
      <c r="A1315" s="136"/>
      <c r="B1315" s="137"/>
      <c r="C1315" s="99" t="s">
        <v>249</v>
      </c>
      <c r="D1315" s="98"/>
      <c r="E1315" s="71"/>
      <c r="F1315" s="98"/>
      <c r="G1315" s="19"/>
      <c r="H1315" s="3" t="s">
        <v>47</v>
      </c>
    </row>
    <row r="1316" spans="1:8" ht="21.95" hidden="1" customHeight="1" outlineLevel="2" x14ac:dyDescent="0.2">
      <c r="A1316" s="136"/>
      <c r="B1316" s="137"/>
      <c r="C1316" s="99" t="s">
        <v>250</v>
      </c>
      <c r="D1316" s="98"/>
      <c r="E1316" s="71"/>
      <c r="F1316" s="98"/>
      <c r="G1316" s="19"/>
      <c r="H1316" s="3" t="s">
        <v>47</v>
      </c>
    </row>
    <row r="1317" spans="1:8" ht="21.95" hidden="1" customHeight="1" outlineLevel="2" x14ac:dyDescent="0.2">
      <c r="A1317" s="136" t="s">
        <v>230</v>
      </c>
      <c r="B1317" s="137" t="s">
        <v>620</v>
      </c>
      <c r="C1317" s="99" t="s">
        <v>246</v>
      </c>
      <c r="D1317" s="98">
        <f>D1318+D1319+D1320+D1321</f>
        <v>0</v>
      </c>
      <c r="E1317" s="19">
        <v>100</v>
      </c>
      <c r="F1317" s="98">
        <f>F1318+F1319+F1320+F1321</f>
        <v>0</v>
      </c>
      <c r="G1317" s="19">
        <v>100</v>
      </c>
      <c r="H1317" s="3" t="e">
        <f>F1317/D1317*100-100</f>
        <v>#DIV/0!</v>
      </c>
    </row>
    <row r="1318" spans="1:8" ht="21.95" hidden="1" customHeight="1" outlineLevel="2" x14ac:dyDescent="0.2">
      <c r="A1318" s="136"/>
      <c r="B1318" s="137"/>
      <c r="C1318" s="99" t="s">
        <v>247</v>
      </c>
      <c r="D1318" s="32"/>
      <c r="E1318" s="71"/>
      <c r="F1318" s="32"/>
      <c r="G1318" s="71"/>
      <c r="H1318" s="3" t="e">
        <f>F1318/D1318*100-100</f>
        <v>#DIV/0!</v>
      </c>
    </row>
    <row r="1319" spans="1:8" ht="21.95" hidden="1" customHeight="1" outlineLevel="2" x14ac:dyDescent="0.2">
      <c r="A1319" s="136"/>
      <c r="B1319" s="137"/>
      <c r="C1319" s="99" t="s">
        <v>248</v>
      </c>
      <c r="D1319" s="98"/>
      <c r="E1319" s="71"/>
      <c r="F1319" s="98"/>
      <c r="G1319" s="71"/>
      <c r="H1319" s="3" t="e">
        <f t="shared" ref="H1319:H1320" si="300">F1319/D1319*100-100</f>
        <v>#DIV/0!</v>
      </c>
    </row>
    <row r="1320" spans="1:8" ht="21.95" hidden="1" customHeight="1" outlineLevel="2" x14ac:dyDescent="0.2">
      <c r="A1320" s="136"/>
      <c r="B1320" s="137"/>
      <c r="C1320" s="99" t="s">
        <v>249</v>
      </c>
      <c r="D1320" s="98"/>
      <c r="E1320" s="71"/>
      <c r="F1320" s="98"/>
      <c r="G1320" s="71"/>
      <c r="H1320" s="3" t="e">
        <f t="shared" si="300"/>
        <v>#DIV/0!</v>
      </c>
    </row>
    <row r="1321" spans="1:8" ht="21.95" hidden="1" customHeight="1" outlineLevel="2" x14ac:dyDescent="0.2">
      <c r="A1321" s="136"/>
      <c r="B1321" s="137"/>
      <c r="C1321" s="99" t="s">
        <v>250</v>
      </c>
      <c r="D1321" s="98"/>
      <c r="E1321" s="71"/>
      <c r="F1321" s="98"/>
      <c r="G1321" s="71"/>
      <c r="H1321" s="3" t="s">
        <v>47</v>
      </c>
    </row>
    <row r="1322" spans="1:8" ht="21.95" hidden="1" customHeight="1" outlineLevel="2" x14ac:dyDescent="0.2">
      <c r="A1322" s="136" t="s">
        <v>231</v>
      </c>
      <c r="B1322" s="137" t="s">
        <v>621</v>
      </c>
      <c r="C1322" s="99" t="s">
        <v>246</v>
      </c>
      <c r="D1322" s="98">
        <v>0</v>
      </c>
      <c r="E1322" s="19">
        <v>0</v>
      </c>
      <c r="F1322" s="98">
        <v>0</v>
      </c>
      <c r="G1322" s="19">
        <v>0</v>
      </c>
      <c r="H1322" s="3">
        <v>0</v>
      </c>
    </row>
    <row r="1323" spans="1:8" ht="30.75" hidden="1" customHeight="1" outlineLevel="2" x14ac:dyDescent="0.2">
      <c r="A1323" s="136"/>
      <c r="B1323" s="137"/>
      <c r="C1323" s="99" t="s">
        <v>247</v>
      </c>
      <c r="D1323" s="32">
        <v>0</v>
      </c>
      <c r="E1323" s="71">
        <v>0</v>
      </c>
      <c r="F1323" s="32">
        <v>0</v>
      </c>
      <c r="G1323" s="71">
        <v>0</v>
      </c>
      <c r="H1323" s="3">
        <v>0</v>
      </c>
    </row>
    <row r="1324" spans="1:8" ht="21.95" hidden="1" customHeight="1" outlineLevel="2" x14ac:dyDescent="0.2">
      <c r="A1324" s="136"/>
      <c r="B1324" s="137"/>
      <c r="C1324" s="99" t="s">
        <v>248</v>
      </c>
      <c r="D1324" s="98"/>
      <c r="E1324" s="19">
        <v>0</v>
      </c>
      <c r="F1324" s="98"/>
      <c r="G1324" s="19">
        <v>0</v>
      </c>
      <c r="H1324" s="3">
        <v>0</v>
      </c>
    </row>
    <row r="1325" spans="1:8" ht="21.95" hidden="1" customHeight="1" outlineLevel="2" x14ac:dyDescent="0.2">
      <c r="A1325" s="136"/>
      <c r="B1325" s="137"/>
      <c r="C1325" s="99" t="s">
        <v>249</v>
      </c>
      <c r="D1325" s="98"/>
      <c r="E1325" s="19">
        <v>0</v>
      </c>
      <c r="F1325" s="98"/>
      <c r="G1325" s="19">
        <v>0</v>
      </c>
      <c r="H1325" s="3">
        <v>0</v>
      </c>
    </row>
    <row r="1326" spans="1:8" ht="21.95" hidden="1" customHeight="1" outlineLevel="2" x14ac:dyDescent="0.2">
      <c r="A1326" s="136"/>
      <c r="B1326" s="137"/>
      <c r="C1326" s="99" t="s">
        <v>250</v>
      </c>
      <c r="D1326" s="98"/>
      <c r="E1326" s="19">
        <v>0</v>
      </c>
      <c r="F1326" s="98"/>
      <c r="G1326" s="19">
        <v>0</v>
      </c>
      <c r="H1326" s="3">
        <v>0</v>
      </c>
    </row>
    <row r="1327" spans="1:8" ht="21.95" hidden="1" customHeight="1" outlineLevel="1" collapsed="1" x14ac:dyDescent="0.2">
      <c r="A1327" s="110" t="s">
        <v>232</v>
      </c>
      <c r="B1327" s="135" t="s">
        <v>419</v>
      </c>
      <c r="C1327" s="97" t="s">
        <v>246</v>
      </c>
      <c r="D1327" s="92">
        <f>D1328+D1329+D1330+D1331</f>
        <v>19996.400000000001</v>
      </c>
      <c r="E1327" s="93">
        <f>E1328+E1329+E1330</f>
        <v>100</v>
      </c>
      <c r="F1327" s="92">
        <f>F1328+F1329+F1330+F1331</f>
        <v>57.4</v>
      </c>
      <c r="G1327" s="93">
        <f>G1328+G1329+G1330</f>
        <v>100</v>
      </c>
      <c r="H1327" s="94">
        <f>F1327/D1327*100-100</f>
        <v>-99.712948330699533</v>
      </c>
    </row>
    <row r="1328" spans="1:8" ht="31.5" hidden="1" customHeight="1" outlineLevel="1" x14ac:dyDescent="0.2">
      <c r="A1328" s="110"/>
      <c r="B1328" s="135"/>
      <c r="C1328" s="97" t="s">
        <v>247</v>
      </c>
      <c r="D1328" s="92">
        <f>D1333+D1338+D1343+D1348</f>
        <v>4846</v>
      </c>
      <c r="E1328" s="93">
        <f>D1328/D1327*100</f>
        <v>24.234362185193334</v>
      </c>
      <c r="F1328" s="92">
        <f>F1333+F1338+F1343+F1348</f>
        <v>57.4</v>
      </c>
      <c r="G1328" s="93">
        <f>F1328/F1327*100</f>
        <v>100</v>
      </c>
      <c r="H1328" s="94">
        <f t="shared" ref="H1328:H1343" si="301">F1328/D1328*100-100</f>
        <v>-98.815517952950884</v>
      </c>
    </row>
    <row r="1329" spans="1:8" ht="21.95" hidden="1" customHeight="1" outlineLevel="1" x14ac:dyDescent="0.2">
      <c r="A1329" s="110"/>
      <c r="B1329" s="135"/>
      <c r="C1329" s="97" t="s">
        <v>248</v>
      </c>
      <c r="D1329" s="92">
        <f t="shared" ref="D1329:F1331" si="302">D1334+D1339+D1344+D1349</f>
        <v>4870.8</v>
      </c>
      <c r="E1329" s="93">
        <f>D1329/D1327*100</f>
        <v>24.358384509211657</v>
      </c>
      <c r="F1329" s="92">
        <f t="shared" si="302"/>
        <v>0</v>
      </c>
      <c r="G1329" s="93">
        <f>F1329/F1327*100</f>
        <v>0</v>
      </c>
      <c r="H1329" s="94">
        <f t="shared" si="301"/>
        <v>-100</v>
      </c>
    </row>
    <row r="1330" spans="1:8" ht="21.95" hidden="1" customHeight="1" outlineLevel="1" x14ac:dyDescent="0.2">
      <c r="A1330" s="110"/>
      <c r="B1330" s="135"/>
      <c r="C1330" s="97" t="s">
        <v>249</v>
      </c>
      <c r="D1330" s="92">
        <f t="shared" si="302"/>
        <v>10279.6</v>
      </c>
      <c r="E1330" s="93">
        <f>D1330/D1327*100</f>
        <v>51.407253305594999</v>
      </c>
      <c r="F1330" s="92">
        <f t="shared" si="302"/>
        <v>0</v>
      </c>
      <c r="G1330" s="93">
        <f>F1330/F1327*100</f>
        <v>0</v>
      </c>
      <c r="H1330" s="94">
        <f t="shared" si="301"/>
        <v>-100</v>
      </c>
    </row>
    <row r="1331" spans="1:8" ht="21.95" hidden="1" customHeight="1" outlineLevel="1" x14ac:dyDescent="0.2">
      <c r="A1331" s="110"/>
      <c r="B1331" s="135"/>
      <c r="C1331" s="97" t="s">
        <v>250</v>
      </c>
      <c r="D1331" s="92">
        <f t="shared" si="302"/>
        <v>0</v>
      </c>
      <c r="E1331" s="93">
        <v>0</v>
      </c>
      <c r="F1331" s="92">
        <f t="shared" si="302"/>
        <v>0</v>
      </c>
      <c r="G1331" s="93">
        <v>0</v>
      </c>
      <c r="H1331" s="94" t="s">
        <v>47</v>
      </c>
    </row>
    <row r="1332" spans="1:8" ht="21.95" hidden="1" customHeight="1" outlineLevel="1" x14ac:dyDescent="0.2">
      <c r="A1332" s="136" t="s">
        <v>234</v>
      </c>
      <c r="B1332" s="108" t="s">
        <v>622</v>
      </c>
      <c r="C1332" s="99" t="s">
        <v>246</v>
      </c>
      <c r="D1332" s="98">
        <f>D1333</f>
        <v>489</v>
      </c>
      <c r="E1332" s="19">
        <v>100</v>
      </c>
      <c r="F1332" s="98">
        <f>F1333</f>
        <v>57.4</v>
      </c>
      <c r="G1332" s="19">
        <v>100</v>
      </c>
      <c r="H1332" s="3">
        <f>F1332/D1332*100-100</f>
        <v>-88.261758691206552</v>
      </c>
    </row>
    <row r="1333" spans="1:8" ht="36.75" hidden="1" customHeight="1" outlineLevel="1" x14ac:dyDescent="0.2">
      <c r="A1333" s="136"/>
      <c r="B1333" s="108"/>
      <c r="C1333" s="99" t="s">
        <v>247</v>
      </c>
      <c r="D1333" s="98">
        <v>489</v>
      </c>
      <c r="E1333" s="19">
        <v>100</v>
      </c>
      <c r="F1333" s="98">
        <v>57.4</v>
      </c>
      <c r="G1333" s="71">
        <v>100</v>
      </c>
      <c r="H1333" s="3">
        <f t="shared" si="301"/>
        <v>-88.261758691206552</v>
      </c>
    </row>
    <row r="1334" spans="1:8" ht="21.95" hidden="1" customHeight="1" outlineLevel="1" x14ac:dyDescent="0.2">
      <c r="A1334" s="136"/>
      <c r="B1334" s="108"/>
      <c r="C1334" s="99" t="s">
        <v>248</v>
      </c>
      <c r="D1334" s="98">
        <v>0</v>
      </c>
      <c r="E1334" s="19">
        <v>0</v>
      </c>
      <c r="F1334" s="98">
        <v>0</v>
      </c>
      <c r="G1334" s="19">
        <v>0</v>
      </c>
      <c r="H1334" s="94" t="s">
        <v>47</v>
      </c>
    </row>
    <row r="1335" spans="1:8" ht="21.95" hidden="1" customHeight="1" outlineLevel="1" x14ac:dyDescent="0.2">
      <c r="A1335" s="136"/>
      <c r="B1335" s="108"/>
      <c r="C1335" s="99" t="s">
        <v>249</v>
      </c>
      <c r="D1335" s="98">
        <v>0</v>
      </c>
      <c r="E1335" s="19">
        <v>0</v>
      </c>
      <c r="F1335" s="98">
        <v>0</v>
      </c>
      <c r="G1335" s="19">
        <v>0</v>
      </c>
      <c r="H1335" s="94" t="s">
        <v>47</v>
      </c>
    </row>
    <row r="1336" spans="1:8" ht="21.95" hidden="1" customHeight="1" outlineLevel="1" x14ac:dyDescent="0.2">
      <c r="A1336" s="136"/>
      <c r="B1336" s="108"/>
      <c r="C1336" s="99" t="s">
        <v>250</v>
      </c>
      <c r="D1336" s="98">
        <v>0</v>
      </c>
      <c r="E1336" s="19">
        <v>0</v>
      </c>
      <c r="F1336" s="98">
        <v>0</v>
      </c>
      <c r="G1336" s="19">
        <v>0</v>
      </c>
      <c r="H1336" s="94" t="s">
        <v>47</v>
      </c>
    </row>
    <row r="1337" spans="1:8" ht="21.95" hidden="1" customHeight="1" outlineLevel="1" x14ac:dyDescent="0.2">
      <c r="A1337" s="136" t="s">
        <v>298</v>
      </c>
      <c r="B1337" s="108" t="s">
        <v>623</v>
      </c>
      <c r="C1337" s="99" t="s">
        <v>246</v>
      </c>
      <c r="D1337" s="98">
        <f>D1338+D1339+D1340+D1341</f>
        <v>9961.4000000000015</v>
      </c>
      <c r="E1337" s="19">
        <v>100</v>
      </c>
      <c r="F1337" s="98">
        <f>F1338+F1339+F1340+F1341</f>
        <v>0</v>
      </c>
      <c r="G1337" s="19" t="e">
        <f>G1338+G1339+G1340</f>
        <v>#DIV/0!</v>
      </c>
      <c r="H1337" s="3">
        <f t="shared" si="301"/>
        <v>-100</v>
      </c>
    </row>
    <row r="1338" spans="1:8" ht="37.5" hidden="1" customHeight="1" outlineLevel="1" x14ac:dyDescent="0.2">
      <c r="A1338" s="136"/>
      <c r="B1338" s="108"/>
      <c r="C1338" s="99" t="s">
        <v>247</v>
      </c>
      <c r="D1338" s="32">
        <v>643</v>
      </c>
      <c r="E1338" s="71">
        <f>D1338/D1337*100</f>
        <v>6.4549159756660703</v>
      </c>
      <c r="F1338" s="98">
        <v>0</v>
      </c>
      <c r="G1338" s="71" t="e">
        <f>F1338/F1337*100</f>
        <v>#DIV/0!</v>
      </c>
      <c r="H1338" s="3">
        <f t="shared" si="301"/>
        <v>-100</v>
      </c>
    </row>
    <row r="1339" spans="1:8" ht="21.95" hidden="1" customHeight="1" outlineLevel="1" x14ac:dyDescent="0.2">
      <c r="A1339" s="136"/>
      <c r="B1339" s="108"/>
      <c r="C1339" s="99" t="s">
        <v>248</v>
      </c>
      <c r="D1339" s="98">
        <v>4870.8</v>
      </c>
      <c r="E1339" s="71">
        <f>D1339/D1337*100</f>
        <v>48.896741421888485</v>
      </c>
      <c r="F1339" s="98">
        <v>0</v>
      </c>
      <c r="G1339" s="19" t="e">
        <f>F1339/F1337*100</f>
        <v>#DIV/0!</v>
      </c>
      <c r="H1339" s="3">
        <f t="shared" si="301"/>
        <v>-100</v>
      </c>
    </row>
    <row r="1340" spans="1:8" ht="21.95" hidden="1" customHeight="1" outlineLevel="1" x14ac:dyDescent="0.2">
      <c r="A1340" s="136"/>
      <c r="B1340" s="108"/>
      <c r="C1340" s="99" t="s">
        <v>249</v>
      </c>
      <c r="D1340" s="98">
        <v>4447.6000000000004</v>
      </c>
      <c r="E1340" s="71">
        <f>D1340/D1337*100</f>
        <v>44.648342602445432</v>
      </c>
      <c r="F1340" s="98">
        <v>0</v>
      </c>
      <c r="G1340" s="19" t="e">
        <f>F1340/F1337*100</f>
        <v>#DIV/0!</v>
      </c>
      <c r="H1340" s="3">
        <f t="shared" si="301"/>
        <v>-100</v>
      </c>
    </row>
    <row r="1341" spans="1:8" ht="21.95" hidden="1" customHeight="1" outlineLevel="1" x14ac:dyDescent="0.2">
      <c r="A1341" s="136"/>
      <c r="B1341" s="108"/>
      <c r="C1341" s="99" t="s">
        <v>250</v>
      </c>
      <c r="D1341" s="98">
        <v>0</v>
      </c>
      <c r="E1341" s="71">
        <f t="shared" ref="E1341" si="303">D1341/D1340*100</f>
        <v>0</v>
      </c>
      <c r="F1341" s="98">
        <v>0</v>
      </c>
      <c r="G1341" s="19">
        <v>0</v>
      </c>
      <c r="H1341" s="3" t="s">
        <v>47</v>
      </c>
    </row>
    <row r="1342" spans="1:8" ht="21.95" hidden="1" customHeight="1" outlineLevel="2" x14ac:dyDescent="0.2">
      <c r="A1342" s="136" t="s">
        <v>316</v>
      </c>
      <c r="B1342" s="108" t="s">
        <v>624</v>
      </c>
      <c r="C1342" s="99" t="s">
        <v>246</v>
      </c>
      <c r="D1342" s="98">
        <f>D1343</f>
        <v>0</v>
      </c>
      <c r="E1342" s="19">
        <v>100</v>
      </c>
      <c r="F1342" s="98">
        <v>0</v>
      </c>
      <c r="G1342" s="19">
        <v>0</v>
      </c>
      <c r="H1342" s="3" t="e">
        <f t="shared" si="301"/>
        <v>#DIV/0!</v>
      </c>
    </row>
    <row r="1343" spans="1:8" ht="30.75" hidden="1" customHeight="1" outlineLevel="2" x14ac:dyDescent="0.2">
      <c r="A1343" s="136"/>
      <c r="B1343" s="108"/>
      <c r="C1343" s="99" t="s">
        <v>247</v>
      </c>
      <c r="D1343" s="98">
        <v>0</v>
      </c>
      <c r="E1343" s="19">
        <v>100</v>
      </c>
      <c r="F1343" s="98">
        <v>0</v>
      </c>
      <c r="G1343" s="19">
        <v>0</v>
      </c>
      <c r="H1343" s="3" t="e">
        <f t="shared" si="301"/>
        <v>#DIV/0!</v>
      </c>
    </row>
    <row r="1344" spans="1:8" ht="21.95" hidden="1" customHeight="1" outlineLevel="2" x14ac:dyDescent="0.2">
      <c r="A1344" s="136"/>
      <c r="B1344" s="108"/>
      <c r="C1344" s="99" t="s">
        <v>248</v>
      </c>
      <c r="D1344" s="98">
        <v>0</v>
      </c>
      <c r="E1344" s="19">
        <v>0</v>
      </c>
      <c r="F1344" s="98">
        <v>0</v>
      </c>
      <c r="G1344" s="19">
        <v>0</v>
      </c>
      <c r="H1344" s="3">
        <v>0</v>
      </c>
    </row>
    <row r="1345" spans="1:8" ht="21.95" hidden="1" customHeight="1" outlineLevel="2" x14ac:dyDescent="0.2">
      <c r="A1345" s="136"/>
      <c r="B1345" s="108"/>
      <c r="C1345" s="99" t="s">
        <v>249</v>
      </c>
      <c r="D1345" s="98">
        <v>0</v>
      </c>
      <c r="E1345" s="19">
        <v>0</v>
      </c>
      <c r="F1345" s="98">
        <v>0</v>
      </c>
      <c r="G1345" s="19">
        <v>0</v>
      </c>
      <c r="H1345" s="3">
        <v>0</v>
      </c>
    </row>
    <row r="1346" spans="1:8" ht="21.95" hidden="1" customHeight="1" outlineLevel="2" x14ac:dyDescent="0.2">
      <c r="A1346" s="136"/>
      <c r="B1346" s="108"/>
      <c r="C1346" s="99" t="s">
        <v>250</v>
      </c>
      <c r="D1346" s="98">
        <v>0</v>
      </c>
      <c r="E1346" s="19">
        <v>0</v>
      </c>
      <c r="F1346" s="98">
        <v>0</v>
      </c>
      <c r="G1346" s="19">
        <v>0</v>
      </c>
      <c r="H1346" s="3">
        <v>0</v>
      </c>
    </row>
    <row r="1347" spans="1:8" ht="21.95" hidden="1" customHeight="1" outlineLevel="1" collapsed="1" x14ac:dyDescent="0.2">
      <c r="A1347" s="136" t="s">
        <v>316</v>
      </c>
      <c r="B1347" s="108" t="s">
        <v>625</v>
      </c>
      <c r="C1347" s="99" t="s">
        <v>246</v>
      </c>
      <c r="D1347" s="98">
        <f>D1348+D1350</f>
        <v>9546</v>
      </c>
      <c r="E1347" s="19">
        <v>100</v>
      </c>
      <c r="F1347" s="98">
        <f>F1348+F1350</f>
        <v>0</v>
      </c>
      <c r="G1347" s="19">
        <v>100</v>
      </c>
      <c r="H1347" s="3">
        <f t="shared" ref="H1347:H1350" si="304">F1347/D1347*100-100</f>
        <v>-100</v>
      </c>
    </row>
    <row r="1348" spans="1:8" ht="35.25" hidden="1" customHeight="1" outlineLevel="1" x14ac:dyDescent="0.2">
      <c r="A1348" s="136"/>
      <c r="B1348" s="108"/>
      <c r="C1348" s="99" t="s">
        <v>247</v>
      </c>
      <c r="D1348" s="98">
        <v>3714</v>
      </c>
      <c r="E1348" s="19">
        <f>D1348/D1347*100</f>
        <v>38.906348208673791</v>
      </c>
      <c r="F1348" s="98">
        <v>0</v>
      </c>
      <c r="G1348" s="19">
        <v>100</v>
      </c>
      <c r="H1348" s="3">
        <f t="shared" si="304"/>
        <v>-100</v>
      </c>
    </row>
    <row r="1349" spans="1:8" ht="21.95" hidden="1" customHeight="1" outlineLevel="1" x14ac:dyDescent="0.2">
      <c r="A1349" s="136"/>
      <c r="B1349" s="108"/>
      <c r="C1349" s="99" t="s">
        <v>248</v>
      </c>
      <c r="D1349" s="98">
        <v>0</v>
      </c>
      <c r="E1349" s="19">
        <v>0</v>
      </c>
      <c r="F1349" s="98">
        <v>0</v>
      </c>
      <c r="G1349" s="19">
        <v>0</v>
      </c>
      <c r="H1349" s="3" t="s">
        <v>47</v>
      </c>
    </row>
    <row r="1350" spans="1:8" ht="21.95" hidden="1" customHeight="1" outlineLevel="1" x14ac:dyDescent="0.2">
      <c r="A1350" s="136"/>
      <c r="B1350" s="108"/>
      <c r="C1350" s="99" t="s">
        <v>249</v>
      </c>
      <c r="D1350" s="98">
        <v>5832</v>
      </c>
      <c r="E1350" s="19">
        <f>D1350/D1347*100</f>
        <v>61.093651791326209</v>
      </c>
      <c r="F1350" s="98">
        <v>0</v>
      </c>
      <c r="G1350" s="19">
        <v>0</v>
      </c>
      <c r="H1350" s="3">
        <f t="shared" si="304"/>
        <v>-100</v>
      </c>
    </row>
    <row r="1351" spans="1:8" ht="21.95" hidden="1" customHeight="1" outlineLevel="1" x14ac:dyDescent="0.2">
      <c r="A1351" s="136"/>
      <c r="B1351" s="108"/>
      <c r="C1351" s="99" t="s">
        <v>250</v>
      </c>
      <c r="D1351" s="98">
        <v>0</v>
      </c>
      <c r="E1351" s="19">
        <v>0</v>
      </c>
      <c r="F1351" s="98">
        <v>0</v>
      </c>
      <c r="G1351" s="19">
        <v>0</v>
      </c>
      <c r="H1351" s="3" t="s">
        <v>47</v>
      </c>
    </row>
    <row r="1352" spans="1:8" ht="21.95" hidden="1" customHeight="1" outlineLevel="1" x14ac:dyDescent="0.2">
      <c r="A1352" s="110" t="s">
        <v>235</v>
      </c>
      <c r="B1352" s="135" t="s">
        <v>382</v>
      </c>
      <c r="C1352" s="97" t="s">
        <v>246</v>
      </c>
      <c r="D1352" s="92">
        <f>D1353+D1354+D1355+D1356</f>
        <v>33045</v>
      </c>
      <c r="E1352" s="93">
        <v>100</v>
      </c>
      <c r="F1352" s="92">
        <f>F1353+F1354+F1355+F1356</f>
        <v>7077.9</v>
      </c>
      <c r="G1352" s="93">
        <v>100</v>
      </c>
      <c r="H1352" s="94">
        <f>F1352/D1352*100-100</f>
        <v>-78.581025873808443</v>
      </c>
    </row>
    <row r="1353" spans="1:8" ht="29.25" hidden="1" customHeight="1" outlineLevel="1" x14ac:dyDescent="0.2">
      <c r="A1353" s="110"/>
      <c r="B1353" s="135"/>
      <c r="C1353" s="97" t="s">
        <v>247</v>
      </c>
      <c r="D1353" s="92">
        <f>D1358+D1363</f>
        <v>33045</v>
      </c>
      <c r="E1353" s="93">
        <v>100</v>
      </c>
      <c r="F1353" s="92">
        <f>F1358+F1363</f>
        <v>7077.9</v>
      </c>
      <c r="G1353" s="93">
        <v>100</v>
      </c>
      <c r="H1353" s="94">
        <f>F1353/D1353*100-100</f>
        <v>-78.581025873808443</v>
      </c>
    </row>
    <row r="1354" spans="1:8" ht="21.95" hidden="1" customHeight="1" outlineLevel="1" x14ac:dyDescent="0.2">
      <c r="A1354" s="110"/>
      <c r="B1354" s="135"/>
      <c r="C1354" s="97" t="s">
        <v>248</v>
      </c>
      <c r="D1354" s="92">
        <v>0</v>
      </c>
      <c r="E1354" s="93">
        <v>0</v>
      </c>
      <c r="F1354" s="92">
        <v>0</v>
      </c>
      <c r="G1354" s="93">
        <v>0</v>
      </c>
      <c r="H1354" s="94" t="s">
        <v>47</v>
      </c>
    </row>
    <row r="1355" spans="1:8" ht="21.95" hidden="1" customHeight="1" outlineLevel="1" x14ac:dyDescent="0.2">
      <c r="A1355" s="110"/>
      <c r="B1355" s="135"/>
      <c r="C1355" s="97" t="s">
        <v>249</v>
      </c>
      <c r="D1355" s="92">
        <v>0</v>
      </c>
      <c r="E1355" s="93">
        <v>0</v>
      </c>
      <c r="F1355" s="92">
        <v>0</v>
      </c>
      <c r="G1355" s="93">
        <v>0</v>
      </c>
      <c r="H1355" s="94" t="s">
        <v>47</v>
      </c>
    </row>
    <row r="1356" spans="1:8" ht="21.95" hidden="1" customHeight="1" outlineLevel="1" x14ac:dyDescent="0.2">
      <c r="A1356" s="110"/>
      <c r="B1356" s="135"/>
      <c r="C1356" s="97" t="s">
        <v>250</v>
      </c>
      <c r="D1356" s="92">
        <v>0</v>
      </c>
      <c r="E1356" s="93">
        <v>0</v>
      </c>
      <c r="F1356" s="92">
        <v>0</v>
      </c>
      <c r="G1356" s="93">
        <v>0</v>
      </c>
      <c r="H1356" s="94" t="s">
        <v>47</v>
      </c>
    </row>
    <row r="1357" spans="1:8" ht="21.95" hidden="1" customHeight="1" outlineLevel="1" x14ac:dyDescent="0.2">
      <c r="A1357" s="136" t="s">
        <v>236</v>
      </c>
      <c r="B1357" s="137" t="s">
        <v>211</v>
      </c>
      <c r="C1357" s="99" t="s">
        <v>246</v>
      </c>
      <c r="D1357" s="98">
        <f>D1358</f>
        <v>17796</v>
      </c>
      <c r="E1357" s="19">
        <v>100</v>
      </c>
      <c r="F1357" s="98">
        <f>F1358</f>
        <v>3940.6</v>
      </c>
      <c r="G1357" s="19">
        <v>100</v>
      </c>
      <c r="H1357" s="3">
        <f>F1357/D1357*100-100</f>
        <v>-77.856821757698356</v>
      </c>
    </row>
    <row r="1358" spans="1:8" ht="32.25" hidden="1" customHeight="1" outlineLevel="1" x14ac:dyDescent="0.2">
      <c r="A1358" s="136"/>
      <c r="B1358" s="137"/>
      <c r="C1358" s="99" t="s">
        <v>247</v>
      </c>
      <c r="D1358" s="98">
        <v>17796</v>
      </c>
      <c r="E1358" s="19">
        <f>D1358/D1357*100</f>
        <v>100</v>
      </c>
      <c r="F1358" s="98">
        <v>3940.6</v>
      </c>
      <c r="G1358" s="19">
        <f>F1358/F1357*100</f>
        <v>100</v>
      </c>
      <c r="H1358" s="3">
        <f>F1358/D1358*100-100</f>
        <v>-77.856821757698356</v>
      </c>
    </row>
    <row r="1359" spans="1:8" ht="21.95" hidden="1" customHeight="1" outlineLevel="1" x14ac:dyDescent="0.2">
      <c r="A1359" s="136"/>
      <c r="B1359" s="137"/>
      <c r="C1359" s="99" t="s">
        <v>248</v>
      </c>
      <c r="D1359" s="98">
        <v>0</v>
      </c>
      <c r="E1359" s="19">
        <v>0</v>
      </c>
      <c r="F1359" s="98">
        <v>0</v>
      </c>
      <c r="G1359" s="19">
        <v>0</v>
      </c>
      <c r="H1359" s="3" t="s">
        <v>47</v>
      </c>
    </row>
    <row r="1360" spans="1:8" ht="21.95" hidden="1" customHeight="1" outlineLevel="1" x14ac:dyDescent="0.2">
      <c r="A1360" s="136"/>
      <c r="B1360" s="137"/>
      <c r="C1360" s="99" t="s">
        <v>249</v>
      </c>
      <c r="D1360" s="98">
        <v>0</v>
      </c>
      <c r="E1360" s="19">
        <f>D1360/D1357*100</f>
        <v>0</v>
      </c>
      <c r="F1360" s="98">
        <v>0</v>
      </c>
      <c r="G1360" s="19">
        <f>F1360/F1357*100</f>
        <v>0</v>
      </c>
      <c r="H1360" s="3" t="s">
        <v>47</v>
      </c>
    </row>
    <row r="1361" spans="1:8" ht="21.95" hidden="1" customHeight="1" outlineLevel="1" x14ac:dyDescent="0.2">
      <c r="A1361" s="136"/>
      <c r="B1361" s="137"/>
      <c r="C1361" s="99" t="s">
        <v>250</v>
      </c>
      <c r="D1361" s="98">
        <v>0</v>
      </c>
      <c r="E1361" s="19">
        <v>0</v>
      </c>
      <c r="F1361" s="98">
        <v>0</v>
      </c>
      <c r="G1361" s="19">
        <v>0</v>
      </c>
      <c r="H1361" s="3" t="s">
        <v>47</v>
      </c>
    </row>
    <row r="1362" spans="1:8" ht="21.95" hidden="1" customHeight="1" outlineLevel="1" x14ac:dyDescent="0.2">
      <c r="A1362" s="136" t="s">
        <v>237</v>
      </c>
      <c r="B1362" s="137" t="s">
        <v>43</v>
      </c>
      <c r="C1362" s="99" t="s">
        <v>246</v>
      </c>
      <c r="D1362" s="98">
        <f>D1363</f>
        <v>15249</v>
      </c>
      <c r="E1362" s="19">
        <v>100</v>
      </c>
      <c r="F1362" s="98">
        <f>F1363</f>
        <v>3137.3</v>
      </c>
      <c r="G1362" s="19">
        <v>100</v>
      </c>
      <c r="H1362" s="3">
        <f>F1362/D1362*100-100</f>
        <v>-79.426191881434846</v>
      </c>
    </row>
    <row r="1363" spans="1:8" ht="21.95" hidden="1" customHeight="1" outlineLevel="1" x14ac:dyDescent="0.2">
      <c r="A1363" s="136"/>
      <c r="B1363" s="137"/>
      <c r="C1363" s="99" t="s">
        <v>247</v>
      </c>
      <c r="D1363" s="98">
        <v>15249</v>
      </c>
      <c r="E1363" s="19">
        <f>D1363/D1362*100</f>
        <v>100</v>
      </c>
      <c r="F1363" s="98">
        <v>3137.3</v>
      </c>
      <c r="G1363" s="19">
        <f>F1363/F1362*100</f>
        <v>100</v>
      </c>
      <c r="H1363" s="3">
        <f>F1363/D1363*100-100</f>
        <v>-79.426191881434846</v>
      </c>
    </row>
    <row r="1364" spans="1:8" ht="21.95" hidden="1" customHeight="1" outlineLevel="1" x14ac:dyDescent="0.2">
      <c r="A1364" s="136"/>
      <c r="B1364" s="137"/>
      <c r="C1364" s="99" t="s">
        <v>248</v>
      </c>
      <c r="D1364" s="98">
        <v>0</v>
      </c>
      <c r="E1364" s="19">
        <v>0</v>
      </c>
      <c r="F1364" s="98">
        <v>0</v>
      </c>
      <c r="G1364" s="19">
        <v>0</v>
      </c>
      <c r="H1364" s="3" t="s">
        <v>47</v>
      </c>
    </row>
    <row r="1365" spans="1:8" ht="21.95" hidden="1" customHeight="1" outlineLevel="1" x14ac:dyDescent="0.2">
      <c r="A1365" s="136"/>
      <c r="B1365" s="137"/>
      <c r="C1365" s="99" t="s">
        <v>249</v>
      </c>
      <c r="D1365" s="98">
        <v>0</v>
      </c>
      <c r="E1365" s="19">
        <f>D1365/D1362*100</f>
        <v>0</v>
      </c>
      <c r="F1365" s="98">
        <v>0</v>
      </c>
      <c r="G1365" s="19">
        <f>F1365/F1362*100</f>
        <v>0</v>
      </c>
      <c r="H1365" s="3" t="s">
        <v>47</v>
      </c>
    </row>
    <row r="1366" spans="1:8" ht="30" hidden="1" customHeight="1" outlineLevel="1" x14ac:dyDescent="0.2">
      <c r="A1366" s="136"/>
      <c r="B1366" s="137"/>
      <c r="C1366" s="99" t="s">
        <v>250</v>
      </c>
      <c r="D1366" s="98">
        <v>0</v>
      </c>
      <c r="E1366" s="19">
        <v>0</v>
      </c>
      <c r="F1366" s="98">
        <v>0</v>
      </c>
      <c r="G1366" s="19">
        <v>0</v>
      </c>
      <c r="H1366" s="3" t="s">
        <v>47</v>
      </c>
    </row>
    <row r="1367" spans="1:8" s="61" customFormat="1" ht="21.95" hidden="1" customHeight="1" outlineLevel="1" x14ac:dyDescent="0.2">
      <c r="A1367" s="138" t="s">
        <v>357</v>
      </c>
      <c r="B1367" s="141" t="s">
        <v>626</v>
      </c>
      <c r="C1367" s="99" t="s">
        <v>246</v>
      </c>
      <c r="D1367" s="98">
        <f>D1368</f>
        <v>0</v>
      </c>
      <c r="E1367" s="19">
        <v>100</v>
      </c>
      <c r="F1367" s="98">
        <v>0</v>
      </c>
      <c r="G1367" s="19">
        <v>0</v>
      </c>
      <c r="H1367" s="3">
        <v>-100</v>
      </c>
    </row>
    <row r="1368" spans="1:8" s="61" customFormat="1" ht="33.75" hidden="1" customHeight="1" outlineLevel="1" x14ac:dyDescent="0.2">
      <c r="A1368" s="139"/>
      <c r="B1368" s="142"/>
      <c r="C1368" s="99" t="s">
        <v>247</v>
      </c>
      <c r="D1368" s="98">
        <v>0</v>
      </c>
      <c r="E1368" s="19">
        <v>10.027100271002711</v>
      </c>
      <c r="F1368" s="98">
        <v>0</v>
      </c>
      <c r="G1368" s="19">
        <v>0</v>
      </c>
      <c r="H1368" s="3">
        <v>-100</v>
      </c>
    </row>
    <row r="1369" spans="1:8" s="61" customFormat="1" ht="21.75" hidden="1" customHeight="1" outlineLevel="1" x14ac:dyDescent="0.2">
      <c r="A1369" s="139"/>
      <c r="B1369" s="142"/>
      <c r="C1369" s="99" t="s">
        <v>248</v>
      </c>
      <c r="D1369" s="98"/>
      <c r="E1369" s="19">
        <v>0</v>
      </c>
      <c r="F1369" s="98"/>
      <c r="G1369" s="19">
        <v>0</v>
      </c>
      <c r="H1369" s="3">
        <v>0</v>
      </c>
    </row>
    <row r="1370" spans="1:8" s="61" customFormat="1" ht="21.95" hidden="1" customHeight="1" outlineLevel="1" x14ac:dyDescent="0.2">
      <c r="A1370" s="139"/>
      <c r="B1370" s="142"/>
      <c r="C1370" s="99" t="s">
        <v>249</v>
      </c>
      <c r="D1370" s="98">
        <v>0</v>
      </c>
      <c r="E1370" s="19">
        <v>89.972899728997291</v>
      </c>
      <c r="F1370" s="98">
        <v>0</v>
      </c>
      <c r="G1370" s="19">
        <v>0</v>
      </c>
      <c r="H1370" s="3">
        <v>-100</v>
      </c>
    </row>
    <row r="1371" spans="1:8" s="61" customFormat="1" ht="16.5" hidden="1" customHeight="1" outlineLevel="1" x14ac:dyDescent="0.2">
      <c r="A1371" s="140"/>
      <c r="B1371" s="143"/>
      <c r="C1371" s="99" t="s">
        <v>250</v>
      </c>
      <c r="D1371" s="98"/>
      <c r="E1371" s="19"/>
      <c r="F1371" s="98"/>
      <c r="G1371" s="19">
        <v>0</v>
      </c>
      <c r="H1371" s="3">
        <v>0</v>
      </c>
    </row>
    <row r="1372" spans="1:8" s="61" customFormat="1" ht="21.95" customHeight="1" collapsed="1" x14ac:dyDescent="0.2">
      <c r="A1372" s="179" t="s">
        <v>238</v>
      </c>
      <c r="B1372" s="182" t="s">
        <v>391</v>
      </c>
      <c r="C1372" s="97" t="s">
        <v>246</v>
      </c>
      <c r="D1372" s="92">
        <v>285097.90000000002</v>
      </c>
      <c r="E1372" s="93">
        <v>100</v>
      </c>
      <c r="F1372" s="92">
        <f>F1373+F1374+F1375+F1376</f>
        <v>0</v>
      </c>
      <c r="G1372" s="93">
        <v>0</v>
      </c>
      <c r="H1372" s="94">
        <f>F1372/D1372*100-100</f>
        <v>-100</v>
      </c>
    </row>
    <row r="1373" spans="1:8" s="61" customFormat="1" ht="34.5" customHeight="1" x14ac:dyDescent="0.2">
      <c r="A1373" s="180"/>
      <c r="B1373" s="183"/>
      <c r="C1373" s="97" t="s">
        <v>247</v>
      </c>
      <c r="D1373" s="92">
        <v>150484.5</v>
      </c>
      <c r="E1373" s="93">
        <f>D1373/D1372*100</f>
        <v>52.783447370184064</v>
      </c>
      <c r="F1373" s="92">
        <f>F1378</f>
        <v>0</v>
      </c>
      <c r="G1373" s="93">
        <v>0</v>
      </c>
      <c r="H1373" s="94">
        <f t="shared" ref="H1373:H1375" si="305">F1373/D1373*100-100</f>
        <v>-100</v>
      </c>
    </row>
    <row r="1374" spans="1:8" s="61" customFormat="1" ht="21.95" customHeight="1" x14ac:dyDescent="0.2">
      <c r="A1374" s="180"/>
      <c r="B1374" s="183"/>
      <c r="C1374" s="97" t="s">
        <v>248</v>
      </c>
      <c r="D1374" s="92">
        <v>105488.8</v>
      </c>
      <c r="E1374" s="93">
        <f>D1374/D1372*100</f>
        <v>37.000903900028725</v>
      </c>
      <c r="F1374" s="92">
        <f t="shared" ref="F1374:F1376" si="306">F1379</f>
        <v>0</v>
      </c>
      <c r="G1374" s="93">
        <v>0</v>
      </c>
      <c r="H1374" s="94">
        <f t="shared" si="305"/>
        <v>-100</v>
      </c>
    </row>
    <row r="1375" spans="1:8" s="61" customFormat="1" ht="21.95" customHeight="1" x14ac:dyDescent="0.2">
      <c r="A1375" s="180"/>
      <c r="B1375" s="183"/>
      <c r="C1375" s="97" t="s">
        <v>249</v>
      </c>
      <c r="D1375" s="92">
        <f t="shared" ref="D1375:D1376" si="307">D1380</f>
        <v>370.3</v>
      </c>
      <c r="E1375" s="93">
        <f>D1375/D1372*100</f>
        <v>0.12988520785316202</v>
      </c>
      <c r="F1375" s="92">
        <f t="shared" si="306"/>
        <v>0</v>
      </c>
      <c r="G1375" s="93">
        <v>0</v>
      </c>
      <c r="H1375" s="94">
        <f t="shared" si="305"/>
        <v>-100</v>
      </c>
    </row>
    <row r="1376" spans="1:8" s="61" customFormat="1" ht="21.95" customHeight="1" x14ac:dyDescent="0.2">
      <c r="A1376" s="181"/>
      <c r="B1376" s="184"/>
      <c r="C1376" s="97" t="s">
        <v>250</v>
      </c>
      <c r="D1376" s="92">
        <f t="shared" si="307"/>
        <v>0</v>
      </c>
      <c r="E1376" s="93">
        <f>D1376/D1372*100</f>
        <v>0</v>
      </c>
      <c r="F1376" s="92">
        <f t="shared" si="306"/>
        <v>0</v>
      </c>
      <c r="G1376" s="93">
        <v>0</v>
      </c>
      <c r="H1376" s="94" t="s">
        <v>47</v>
      </c>
    </row>
    <row r="1377" spans="1:8" s="61" customFormat="1" ht="21.95" hidden="1" customHeight="1" outlineLevel="1" x14ac:dyDescent="0.2">
      <c r="A1377" s="138" t="s">
        <v>239</v>
      </c>
      <c r="B1377" s="141" t="s">
        <v>627</v>
      </c>
      <c r="C1377" s="99" t="s">
        <v>246</v>
      </c>
      <c r="D1377" s="98">
        <f>D1378+D1379+D1380+D1381</f>
        <v>10802</v>
      </c>
      <c r="E1377" s="19">
        <f>E1378+E1379+E1380+E1381</f>
        <v>100</v>
      </c>
      <c r="F1377" s="98">
        <f>F1378+F1379+F1380+F1381</f>
        <v>0</v>
      </c>
      <c r="G1377" s="19">
        <f>G1378+G1379+G1380+G1381</f>
        <v>0</v>
      </c>
      <c r="H1377" s="3">
        <f>F1377/D1377*100-100</f>
        <v>-100</v>
      </c>
    </row>
    <row r="1378" spans="1:8" s="61" customFormat="1" ht="32.25" hidden="1" customHeight="1" outlineLevel="1" x14ac:dyDescent="0.2">
      <c r="A1378" s="139"/>
      <c r="B1378" s="142"/>
      <c r="C1378" s="99" t="s">
        <v>247</v>
      </c>
      <c r="D1378" s="98">
        <v>1545</v>
      </c>
      <c r="E1378" s="19">
        <f>D1378/D1377*100</f>
        <v>14.302906869098313</v>
      </c>
      <c r="F1378" s="98">
        <v>0</v>
      </c>
      <c r="G1378" s="19">
        <v>0</v>
      </c>
      <c r="H1378" s="3">
        <f t="shared" ref="H1378:H1380" si="308">F1378/D1378*100-100</f>
        <v>-100</v>
      </c>
    </row>
    <row r="1379" spans="1:8" s="61" customFormat="1" ht="21.95" hidden="1" customHeight="1" outlineLevel="1" x14ac:dyDescent="0.2">
      <c r="A1379" s="139"/>
      <c r="B1379" s="142"/>
      <c r="C1379" s="99" t="s">
        <v>248</v>
      </c>
      <c r="D1379" s="98">
        <v>8886.7000000000007</v>
      </c>
      <c r="E1379" s="19">
        <f>D1379/D1377*100</f>
        <v>82.269024254767643</v>
      </c>
      <c r="F1379" s="98">
        <v>0</v>
      </c>
      <c r="G1379" s="19">
        <v>0</v>
      </c>
      <c r="H1379" s="3">
        <f t="shared" si="308"/>
        <v>-100</v>
      </c>
    </row>
    <row r="1380" spans="1:8" s="61" customFormat="1" ht="21.95" hidden="1" customHeight="1" outlineLevel="1" x14ac:dyDescent="0.2">
      <c r="A1380" s="139"/>
      <c r="B1380" s="142"/>
      <c r="C1380" s="99" t="s">
        <v>249</v>
      </c>
      <c r="D1380" s="98">
        <v>370.3</v>
      </c>
      <c r="E1380" s="19">
        <f>D1380/D1377*100</f>
        <v>3.4280688761340494</v>
      </c>
      <c r="F1380" s="98">
        <v>0</v>
      </c>
      <c r="G1380" s="19">
        <v>0</v>
      </c>
      <c r="H1380" s="3">
        <f t="shared" si="308"/>
        <v>-100</v>
      </c>
    </row>
    <row r="1381" spans="1:8" s="61" customFormat="1" ht="21.95" hidden="1" customHeight="1" outlineLevel="1" x14ac:dyDescent="0.2">
      <c r="A1381" s="139"/>
      <c r="B1381" s="143"/>
      <c r="C1381" s="99" t="s">
        <v>250</v>
      </c>
      <c r="D1381" s="98">
        <v>0</v>
      </c>
      <c r="E1381" s="19">
        <f>D1381/D1377*100</f>
        <v>0</v>
      </c>
      <c r="F1381" s="98">
        <v>0</v>
      </c>
      <c r="G1381" s="19">
        <v>0</v>
      </c>
      <c r="H1381" s="3" t="s">
        <v>47</v>
      </c>
    </row>
    <row r="1382" spans="1:8" s="61" customFormat="1" ht="21.95" hidden="1" customHeight="1" outlineLevel="1" x14ac:dyDescent="0.2">
      <c r="A1382" s="139"/>
      <c r="B1382" s="141" t="s">
        <v>628</v>
      </c>
      <c r="C1382" s="99" t="s">
        <v>246</v>
      </c>
      <c r="D1382" s="98">
        <f>D1383+D1384+D1385+D1386</f>
        <v>10802</v>
      </c>
      <c r="E1382" s="19">
        <f>E1383+E1384+E1385+E1386</f>
        <v>100</v>
      </c>
      <c r="F1382" s="98">
        <f>F1383+F1384+F1385+F1386</f>
        <v>0</v>
      </c>
      <c r="G1382" s="19">
        <f>G1383+G1384+G1385+G1386</f>
        <v>0</v>
      </c>
      <c r="H1382" s="3">
        <f>F1382/D1382*100-100</f>
        <v>-100</v>
      </c>
    </row>
    <row r="1383" spans="1:8" s="61" customFormat="1" ht="32.25" hidden="1" customHeight="1" outlineLevel="1" x14ac:dyDescent="0.2">
      <c r="A1383" s="139"/>
      <c r="B1383" s="142"/>
      <c r="C1383" s="99" t="s">
        <v>247</v>
      </c>
      <c r="D1383" s="98">
        <v>1545</v>
      </c>
      <c r="E1383" s="19">
        <f>D1383/D1382*100</f>
        <v>14.302906869098313</v>
      </c>
      <c r="F1383" s="98">
        <v>0</v>
      </c>
      <c r="G1383" s="19">
        <v>0</v>
      </c>
      <c r="H1383" s="3">
        <f t="shared" ref="H1383:H1385" si="309">F1383/D1383*100-100</f>
        <v>-100</v>
      </c>
    </row>
    <row r="1384" spans="1:8" s="61" customFormat="1" ht="18.75" hidden="1" customHeight="1" outlineLevel="1" x14ac:dyDescent="0.2">
      <c r="A1384" s="139"/>
      <c r="B1384" s="142"/>
      <c r="C1384" s="99" t="s">
        <v>248</v>
      </c>
      <c r="D1384" s="98">
        <v>8886.7000000000007</v>
      </c>
      <c r="E1384" s="19">
        <f>D1384/D1382*100</f>
        <v>82.269024254767643</v>
      </c>
      <c r="F1384" s="98">
        <v>0</v>
      </c>
      <c r="G1384" s="19">
        <v>0</v>
      </c>
      <c r="H1384" s="3">
        <f t="shared" si="309"/>
        <v>-100</v>
      </c>
    </row>
    <row r="1385" spans="1:8" s="61" customFormat="1" ht="21" hidden="1" customHeight="1" outlineLevel="1" x14ac:dyDescent="0.2">
      <c r="A1385" s="139"/>
      <c r="B1385" s="142"/>
      <c r="C1385" s="99" t="s">
        <v>249</v>
      </c>
      <c r="D1385" s="98">
        <v>370.3</v>
      </c>
      <c r="E1385" s="19">
        <f>D1385/D1382*100</f>
        <v>3.4280688761340494</v>
      </c>
      <c r="F1385" s="98">
        <v>0</v>
      </c>
      <c r="G1385" s="19">
        <v>0</v>
      </c>
      <c r="H1385" s="3">
        <f t="shared" si="309"/>
        <v>-100</v>
      </c>
    </row>
    <row r="1386" spans="1:8" s="61" customFormat="1" ht="18.75" hidden="1" customHeight="1" outlineLevel="1" x14ac:dyDescent="0.2">
      <c r="A1386" s="140"/>
      <c r="B1386" s="143"/>
      <c r="C1386" s="99" t="s">
        <v>250</v>
      </c>
      <c r="D1386" s="98">
        <v>0</v>
      </c>
      <c r="E1386" s="19">
        <f>D1386/D1382*100</f>
        <v>0</v>
      </c>
      <c r="F1386" s="98">
        <v>0</v>
      </c>
      <c r="G1386" s="19">
        <v>0</v>
      </c>
      <c r="H1386" s="3" t="s">
        <v>47</v>
      </c>
    </row>
    <row r="1387" spans="1:8" s="61" customFormat="1" ht="21.95" customHeight="1" collapsed="1" x14ac:dyDescent="0.2">
      <c r="A1387" s="138" t="s">
        <v>342</v>
      </c>
      <c r="B1387" s="135" t="s">
        <v>396</v>
      </c>
      <c r="C1387" s="97" t="s">
        <v>246</v>
      </c>
      <c r="D1387" s="92">
        <f>D1392+D1397</f>
        <v>4762</v>
      </c>
      <c r="E1387" s="93">
        <f>E1388</f>
        <v>100</v>
      </c>
      <c r="F1387" s="92">
        <f>F1392+F1397</f>
        <v>1635.9</v>
      </c>
      <c r="G1387" s="93">
        <f>G1388</f>
        <v>100</v>
      </c>
      <c r="H1387" s="94">
        <f>F1387/D1387*100-100</f>
        <v>-65.646787064258717</v>
      </c>
    </row>
    <row r="1388" spans="1:8" s="61" customFormat="1" ht="30.75" customHeight="1" x14ac:dyDescent="0.2">
      <c r="A1388" s="139"/>
      <c r="B1388" s="135"/>
      <c r="C1388" s="97" t="s">
        <v>247</v>
      </c>
      <c r="D1388" s="92">
        <f>D1393+D1398</f>
        <v>4762</v>
      </c>
      <c r="E1388" s="93">
        <f>D1388/D1387*100</f>
        <v>100</v>
      </c>
      <c r="F1388" s="92">
        <f>F1393+F1398</f>
        <v>1635.9</v>
      </c>
      <c r="G1388" s="93">
        <f>F1388/F1387*100</f>
        <v>100</v>
      </c>
      <c r="H1388" s="94">
        <f t="shared" ref="H1388" si="310">F1388/D1388*100-100</f>
        <v>-65.646787064258717</v>
      </c>
    </row>
    <row r="1389" spans="1:8" s="61" customFormat="1" ht="21.95" customHeight="1" x14ac:dyDescent="0.2">
      <c r="A1389" s="139"/>
      <c r="B1389" s="135"/>
      <c r="C1389" s="97" t="s">
        <v>248</v>
      </c>
      <c r="D1389" s="92">
        <f t="shared" ref="D1389:D1391" si="311">D1394+D1399</f>
        <v>0</v>
      </c>
      <c r="E1389" s="93">
        <v>0</v>
      </c>
      <c r="F1389" s="92">
        <f t="shared" ref="F1389:F1391" si="312">F1394+F1399</f>
        <v>0</v>
      </c>
      <c r="G1389" s="93">
        <v>0</v>
      </c>
      <c r="H1389" s="94" t="s">
        <v>47</v>
      </c>
    </row>
    <row r="1390" spans="1:8" s="61" customFormat="1" ht="21.95" customHeight="1" x14ac:dyDescent="0.2">
      <c r="A1390" s="139"/>
      <c r="B1390" s="135"/>
      <c r="C1390" s="97" t="s">
        <v>249</v>
      </c>
      <c r="D1390" s="92">
        <f t="shared" si="311"/>
        <v>0</v>
      </c>
      <c r="E1390" s="93">
        <v>0</v>
      </c>
      <c r="F1390" s="92">
        <f t="shared" si="312"/>
        <v>0</v>
      </c>
      <c r="G1390" s="93">
        <v>0</v>
      </c>
      <c r="H1390" s="94" t="s">
        <v>47</v>
      </c>
    </row>
    <row r="1391" spans="1:8" s="61" customFormat="1" ht="21.95" customHeight="1" x14ac:dyDescent="0.2">
      <c r="A1391" s="140"/>
      <c r="B1391" s="135"/>
      <c r="C1391" s="97" t="s">
        <v>250</v>
      </c>
      <c r="D1391" s="92">
        <f t="shared" si="311"/>
        <v>0</v>
      </c>
      <c r="E1391" s="93">
        <v>0</v>
      </c>
      <c r="F1391" s="92">
        <f t="shared" si="312"/>
        <v>0</v>
      </c>
      <c r="G1391" s="93">
        <v>0</v>
      </c>
      <c r="H1391" s="94" t="s">
        <v>47</v>
      </c>
    </row>
    <row r="1392" spans="1:8" s="61" customFormat="1" ht="21.95" hidden="1" customHeight="1" outlineLevel="1" x14ac:dyDescent="0.2">
      <c r="A1392" s="138" t="s">
        <v>343</v>
      </c>
      <c r="B1392" s="137" t="s">
        <v>205</v>
      </c>
      <c r="C1392" s="99" t="s">
        <v>246</v>
      </c>
      <c r="D1392" s="98">
        <f>D1393</f>
        <v>4746</v>
      </c>
      <c r="E1392" s="28">
        <f>D1392/D1392*100</f>
        <v>100</v>
      </c>
      <c r="F1392" s="98">
        <f>F1393</f>
        <v>1635.9</v>
      </c>
      <c r="G1392" s="19">
        <f>G1393+G1394+G1395+G1396</f>
        <v>100</v>
      </c>
      <c r="H1392" s="3">
        <f>F1392/D1392*100-100</f>
        <v>-65.530973451327441</v>
      </c>
    </row>
    <row r="1393" spans="1:8" s="61" customFormat="1" ht="32.25" hidden="1" customHeight="1" outlineLevel="1" x14ac:dyDescent="0.2">
      <c r="A1393" s="139"/>
      <c r="B1393" s="137"/>
      <c r="C1393" s="99" t="s">
        <v>247</v>
      </c>
      <c r="D1393" s="98">
        <v>4746</v>
      </c>
      <c r="E1393" s="28">
        <f>D1393/D1392*100</f>
        <v>100</v>
      </c>
      <c r="F1393" s="98">
        <v>1635.9</v>
      </c>
      <c r="G1393" s="19">
        <f>F1393/F1392*100</f>
        <v>100</v>
      </c>
      <c r="H1393" s="3">
        <f>F1393/D1393*100-100</f>
        <v>-65.530973451327441</v>
      </c>
    </row>
    <row r="1394" spans="1:8" s="61" customFormat="1" ht="21.95" hidden="1" customHeight="1" outlineLevel="1" x14ac:dyDescent="0.2">
      <c r="A1394" s="139"/>
      <c r="B1394" s="137"/>
      <c r="C1394" s="99" t="s">
        <v>248</v>
      </c>
      <c r="D1394" s="98">
        <v>0</v>
      </c>
      <c r="E1394" s="19">
        <v>0</v>
      </c>
      <c r="F1394" s="98">
        <v>0</v>
      </c>
      <c r="G1394" s="19">
        <v>0</v>
      </c>
      <c r="H1394" s="3" t="s">
        <v>47</v>
      </c>
    </row>
    <row r="1395" spans="1:8" s="61" customFormat="1" ht="21.95" hidden="1" customHeight="1" outlineLevel="1" x14ac:dyDescent="0.2">
      <c r="A1395" s="139"/>
      <c r="B1395" s="137"/>
      <c r="C1395" s="99" t="s">
        <v>249</v>
      </c>
      <c r="D1395" s="98">
        <v>0</v>
      </c>
      <c r="E1395" s="19">
        <v>0</v>
      </c>
      <c r="F1395" s="98">
        <v>0</v>
      </c>
      <c r="G1395" s="19">
        <v>0</v>
      </c>
      <c r="H1395" s="3" t="s">
        <v>47</v>
      </c>
    </row>
    <row r="1396" spans="1:8" s="61" customFormat="1" ht="21.95" hidden="1" customHeight="1" outlineLevel="1" x14ac:dyDescent="0.2">
      <c r="A1396" s="140"/>
      <c r="B1396" s="137"/>
      <c r="C1396" s="99" t="s">
        <v>250</v>
      </c>
      <c r="D1396" s="98">
        <v>0</v>
      </c>
      <c r="E1396" s="19">
        <v>0</v>
      </c>
      <c r="F1396" s="98">
        <v>0</v>
      </c>
      <c r="G1396" s="19">
        <v>0</v>
      </c>
      <c r="H1396" s="3" t="s">
        <v>47</v>
      </c>
    </row>
    <row r="1397" spans="1:8" s="61" customFormat="1" ht="21.95" hidden="1" customHeight="1" outlineLevel="1" x14ac:dyDescent="0.2">
      <c r="A1397" s="138" t="s">
        <v>344</v>
      </c>
      <c r="B1397" s="137" t="s">
        <v>206</v>
      </c>
      <c r="C1397" s="99" t="s">
        <v>246</v>
      </c>
      <c r="D1397" s="98">
        <f>D1398</f>
        <v>16</v>
      </c>
      <c r="E1397" s="28">
        <f>D1397/D1397*100</f>
        <v>100</v>
      </c>
      <c r="F1397" s="98">
        <f>F1398+F1399+F1400+F1401</f>
        <v>0</v>
      </c>
      <c r="G1397" s="19">
        <v>0</v>
      </c>
      <c r="H1397" s="3">
        <f>F1397/D1397*100-100</f>
        <v>-100</v>
      </c>
    </row>
    <row r="1398" spans="1:8" s="61" customFormat="1" ht="32.25" hidden="1" customHeight="1" outlineLevel="1" x14ac:dyDescent="0.2">
      <c r="A1398" s="139"/>
      <c r="B1398" s="137"/>
      <c r="C1398" s="99" t="s">
        <v>247</v>
      </c>
      <c r="D1398" s="98">
        <v>16</v>
      </c>
      <c r="E1398" s="28">
        <f>D1398/D1397*100</f>
        <v>100</v>
      </c>
      <c r="F1398" s="98">
        <v>0</v>
      </c>
      <c r="G1398" s="19">
        <v>0</v>
      </c>
      <c r="H1398" s="3">
        <f>F1398/D1398*100-100</f>
        <v>-100</v>
      </c>
    </row>
    <row r="1399" spans="1:8" s="61" customFormat="1" ht="21.95" hidden="1" customHeight="1" outlineLevel="1" x14ac:dyDescent="0.2">
      <c r="A1399" s="139"/>
      <c r="B1399" s="137"/>
      <c r="C1399" s="99" t="s">
        <v>248</v>
      </c>
      <c r="D1399" s="98">
        <v>0</v>
      </c>
      <c r="E1399" s="19">
        <v>0</v>
      </c>
      <c r="F1399" s="98">
        <v>0</v>
      </c>
      <c r="G1399" s="19">
        <v>0</v>
      </c>
      <c r="H1399" s="3" t="s">
        <v>47</v>
      </c>
    </row>
    <row r="1400" spans="1:8" s="61" customFormat="1" ht="21.95" hidden="1" customHeight="1" outlineLevel="1" x14ac:dyDescent="0.2">
      <c r="A1400" s="139"/>
      <c r="B1400" s="137"/>
      <c r="C1400" s="99" t="s">
        <v>249</v>
      </c>
      <c r="D1400" s="98">
        <v>0</v>
      </c>
      <c r="E1400" s="19">
        <v>0</v>
      </c>
      <c r="F1400" s="98">
        <v>0</v>
      </c>
      <c r="G1400" s="19">
        <v>0</v>
      </c>
      <c r="H1400" s="3" t="s">
        <v>47</v>
      </c>
    </row>
    <row r="1401" spans="1:8" s="61" customFormat="1" ht="21.95" hidden="1" customHeight="1" outlineLevel="1" x14ac:dyDescent="0.2">
      <c r="A1401" s="140"/>
      <c r="B1401" s="137"/>
      <c r="C1401" s="99" t="s">
        <v>250</v>
      </c>
      <c r="D1401" s="98">
        <v>0</v>
      </c>
      <c r="E1401" s="19">
        <v>0</v>
      </c>
      <c r="F1401" s="98">
        <v>0</v>
      </c>
      <c r="G1401" s="19">
        <v>0</v>
      </c>
      <c r="H1401" s="3" t="s">
        <v>47</v>
      </c>
    </row>
    <row r="1402" spans="1:8" s="61" customFormat="1" ht="21.95" customHeight="1" collapsed="1" x14ac:dyDescent="0.2">
      <c r="A1402" s="138" t="s">
        <v>431</v>
      </c>
      <c r="B1402" s="192" t="s">
        <v>432</v>
      </c>
      <c r="C1402" s="97" t="s">
        <v>246</v>
      </c>
      <c r="D1402" s="26">
        <f>D1407</f>
        <v>100</v>
      </c>
      <c r="E1402" s="93">
        <f>E1403+E1404+E1405+E1406</f>
        <v>100</v>
      </c>
      <c r="F1402" s="26">
        <f>F1407</f>
        <v>0</v>
      </c>
      <c r="G1402" s="93">
        <v>100</v>
      </c>
      <c r="H1402" s="26">
        <f>F1402/D1402*100-100</f>
        <v>-100</v>
      </c>
    </row>
    <row r="1403" spans="1:8" s="61" customFormat="1" ht="34.5" customHeight="1" x14ac:dyDescent="0.2">
      <c r="A1403" s="139"/>
      <c r="B1403" s="193"/>
      <c r="C1403" s="97" t="s">
        <v>247</v>
      </c>
      <c r="D1403" s="26">
        <f t="shared" ref="D1403:F1405" si="313">D1408</f>
        <v>100</v>
      </c>
      <c r="E1403" s="93">
        <f>D1403/D1402*100</f>
        <v>100</v>
      </c>
      <c r="F1403" s="26">
        <f t="shared" si="313"/>
        <v>0</v>
      </c>
      <c r="G1403" s="93">
        <v>100</v>
      </c>
      <c r="H1403" s="26">
        <f t="shared" ref="H1403:H1408" si="314">F1403/D1403*100-100</f>
        <v>-100</v>
      </c>
    </row>
    <row r="1404" spans="1:8" s="61" customFormat="1" ht="21.95" customHeight="1" x14ac:dyDescent="0.2">
      <c r="A1404" s="139"/>
      <c r="B1404" s="193"/>
      <c r="C1404" s="97" t="s">
        <v>248</v>
      </c>
      <c r="D1404" s="26">
        <f t="shared" si="313"/>
        <v>0</v>
      </c>
      <c r="E1404" s="93">
        <v>0</v>
      </c>
      <c r="F1404" s="26">
        <f t="shared" si="313"/>
        <v>0</v>
      </c>
      <c r="G1404" s="93">
        <v>0</v>
      </c>
      <c r="H1404" s="26" t="s">
        <v>47</v>
      </c>
    </row>
    <row r="1405" spans="1:8" s="61" customFormat="1" ht="21.95" customHeight="1" x14ac:dyDescent="0.2">
      <c r="A1405" s="139"/>
      <c r="B1405" s="193"/>
      <c r="C1405" s="97" t="s">
        <v>249</v>
      </c>
      <c r="D1405" s="26">
        <f t="shared" si="313"/>
        <v>0</v>
      </c>
      <c r="E1405" s="93">
        <v>0</v>
      </c>
      <c r="F1405" s="26">
        <f t="shared" si="313"/>
        <v>0</v>
      </c>
      <c r="G1405" s="93">
        <v>0</v>
      </c>
      <c r="H1405" s="26" t="s">
        <v>47</v>
      </c>
    </row>
    <row r="1406" spans="1:8" s="61" customFormat="1" ht="21.95" customHeight="1" x14ac:dyDescent="0.2">
      <c r="A1406" s="140"/>
      <c r="B1406" s="194"/>
      <c r="C1406" s="97" t="s">
        <v>250</v>
      </c>
      <c r="D1406" s="26">
        <f>D1411</f>
        <v>0</v>
      </c>
      <c r="E1406" s="93">
        <v>0</v>
      </c>
      <c r="F1406" s="26">
        <f>F1411</f>
        <v>0</v>
      </c>
      <c r="G1406" s="93">
        <v>0</v>
      </c>
      <c r="H1406" s="26" t="s">
        <v>47</v>
      </c>
    </row>
    <row r="1407" spans="1:8" s="61" customFormat="1" ht="21.95" hidden="1" customHeight="1" outlineLevel="1" x14ac:dyDescent="0.2">
      <c r="A1407" s="138" t="s">
        <v>438</v>
      </c>
      <c r="B1407" s="191" t="s">
        <v>439</v>
      </c>
      <c r="C1407" s="99" t="s">
        <v>246</v>
      </c>
      <c r="D1407" s="30">
        <f>D1408+D1409+D1410+D1411</f>
        <v>100</v>
      </c>
      <c r="E1407" s="19">
        <v>100</v>
      </c>
      <c r="F1407" s="30">
        <f t="shared" ref="F1407" si="315">F1408+F1409+F1410+F1411</f>
        <v>0</v>
      </c>
      <c r="G1407" s="19">
        <v>100</v>
      </c>
      <c r="H1407" s="30">
        <f t="shared" si="314"/>
        <v>-100</v>
      </c>
    </row>
    <row r="1408" spans="1:8" s="61" customFormat="1" ht="36.75" hidden="1" customHeight="1" outlineLevel="1" x14ac:dyDescent="0.2">
      <c r="A1408" s="139"/>
      <c r="B1408" s="191"/>
      <c r="C1408" s="99" t="s">
        <v>247</v>
      </c>
      <c r="D1408" s="30">
        <v>100</v>
      </c>
      <c r="E1408" s="19">
        <v>100</v>
      </c>
      <c r="F1408" s="30">
        <v>0</v>
      </c>
      <c r="G1408" s="19">
        <v>100</v>
      </c>
      <c r="H1408" s="30">
        <f t="shared" si="314"/>
        <v>-100</v>
      </c>
    </row>
    <row r="1409" spans="1:8" s="61" customFormat="1" ht="21.95" hidden="1" customHeight="1" outlineLevel="1" x14ac:dyDescent="0.2">
      <c r="A1409" s="139"/>
      <c r="B1409" s="191"/>
      <c r="C1409" s="99" t="s">
        <v>248</v>
      </c>
      <c r="D1409" s="30">
        <v>0</v>
      </c>
      <c r="E1409" s="19">
        <v>0</v>
      </c>
      <c r="F1409" s="30">
        <v>0</v>
      </c>
      <c r="G1409" s="19">
        <v>0</v>
      </c>
      <c r="H1409" s="30" t="s">
        <v>47</v>
      </c>
    </row>
    <row r="1410" spans="1:8" s="61" customFormat="1" ht="21.95" hidden="1" customHeight="1" outlineLevel="1" x14ac:dyDescent="0.2">
      <c r="A1410" s="139"/>
      <c r="B1410" s="191"/>
      <c r="C1410" s="99" t="s">
        <v>249</v>
      </c>
      <c r="D1410" s="30">
        <v>0</v>
      </c>
      <c r="E1410" s="19">
        <v>0</v>
      </c>
      <c r="F1410" s="30">
        <v>0</v>
      </c>
      <c r="G1410" s="19">
        <v>0</v>
      </c>
      <c r="H1410" s="30" t="s">
        <v>47</v>
      </c>
    </row>
    <row r="1411" spans="1:8" s="61" customFormat="1" ht="21.95" hidden="1" customHeight="1" outlineLevel="1" x14ac:dyDescent="0.2">
      <c r="A1411" s="140"/>
      <c r="B1411" s="191"/>
      <c r="C1411" s="99" t="s">
        <v>250</v>
      </c>
      <c r="D1411" s="30">
        <v>0</v>
      </c>
      <c r="E1411" s="19">
        <v>0</v>
      </c>
      <c r="F1411" s="30">
        <v>0</v>
      </c>
      <c r="G1411" s="19">
        <v>0</v>
      </c>
      <c r="H1411" s="30" t="s">
        <v>47</v>
      </c>
    </row>
    <row r="1412" spans="1:8" ht="15.75" customHeight="1" collapsed="1" x14ac:dyDescent="0.2">
      <c r="A1412" s="185" t="s">
        <v>345</v>
      </c>
      <c r="B1412" s="186"/>
      <c r="C1412" s="97" t="s">
        <v>246</v>
      </c>
      <c r="D1412" s="92">
        <f>SUM(D1413:D1416)</f>
        <v>6813749.5999999987</v>
      </c>
      <c r="E1412" s="93">
        <f>SUM(E1413:E1416)</f>
        <v>100</v>
      </c>
      <c r="F1412" s="92">
        <f>SUM(F1413:F1416)</f>
        <v>1448871.6984999999</v>
      </c>
      <c r="G1412" s="93">
        <f>SUM(G1413:G1416)</f>
        <v>100.00000000000001</v>
      </c>
      <c r="H1412" s="94">
        <f>F1412/D1412*100-100</f>
        <v>-78.736058946163794</v>
      </c>
    </row>
    <row r="1413" spans="1:8" ht="31.5" x14ac:dyDescent="0.2">
      <c r="A1413" s="187"/>
      <c r="B1413" s="188"/>
      <c r="C1413" s="97" t="s">
        <v>247</v>
      </c>
      <c r="D1413" s="92">
        <f>D8+D348+D133+D458+D988+D1088+D1133+D1203+D1263+D1293+D1048+D718+D1373+D1388+D1403</f>
        <v>2968570.5</v>
      </c>
      <c r="E1413" s="93">
        <f>D1413/D1412*100</f>
        <v>43.567355336920521</v>
      </c>
      <c r="F1413" s="92">
        <f>F8+F348+F133+F458+F988+F1088++F1133+F1203+F1263+F1293+F1048+F718+F1373+F1388+F1403</f>
        <v>670801.21850000008</v>
      </c>
      <c r="G1413" s="93">
        <f>F1413/F1412*100</f>
        <v>46.298179417437225</v>
      </c>
      <c r="H1413" s="94">
        <f t="shared" ref="H1413:H1416" si="316">F1413/D1413*100-100</f>
        <v>-77.403224262317508</v>
      </c>
    </row>
    <row r="1414" spans="1:8" x14ac:dyDescent="0.2">
      <c r="A1414" s="187"/>
      <c r="B1414" s="188"/>
      <c r="C1414" s="97" t="s">
        <v>248</v>
      </c>
      <c r="D1414" s="92">
        <f>D9+D349+D134+D459+D989+D1089++D1134+D1204+D1264+D1294+D1049+D719+D1374+D1389+D1404</f>
        <v>311030</v>
      </c>
      <c r="E1414" s="93">
        <f>D1414/D1412*100</f>
        <v>4.5647406825751284</v>
      </c>
      <c r="F1414" s="92">
        <f>F9+F349+F134+F459+F989+F1089++F1134+F1204+F1264+F1294+F1049+F719+F1374+F1389+F1404</f>
        <v>57305.869999999995</v>
      </c>
      <c r="G1414" s="93">
        <f>F1414/F1412*100</f>
        <v>3.955206665940683</v>
      </c>
      <c r="H1414" s="94">
        <f t="shared" si="316"/>
        <v>-81.575452528694981</v>
      </c>
    </row>
    <row r="1415" spans="1:8" x14ac:dyDescent="0.2">
      <c r="A1415" s="187"/>
      <c r="B1415" s="188"/>
      <c r="C1415" s="97" t="s">
        <v>249</v>
      </c>
      <c r="D1415" s="92">
        <f>D10+D350+D135+D460+D990+D1090++D1135+D1205+D1265+D1295+D1050+D720+D1375+D1390+D1405</f>
        <v>3189365.9999999991</v>
      </c>
      <c r="E1415" s="93">
        <f>D1415/D1412*100</f>
        <v>46.807795813336014</v>
      </c>
      <c r="F1415" s="92">
        <f>F10+F350+F135+F460+F990+F1090++F1135+F1205+F1265+F1295+F1050+F720+F1375+F1390+F1405</f>
        <v>637232.97</v>
      </c>
      <c r="G1415" s="93">
        <f>F1415/F1412*100</f>
        <v>43.98132496201837</v>
      </c>
      <c r="H1415" s="94">
        <f t="shared" si="316"/>
        <v>-80.020073895564195</v>
      </c>
    </row>
    <row r="1416" spans="1:8" x14ac:dyDescent="0.2">
      <c r="A1416" s="189"/>
      <c r="B1416" s="190"/>
      <c r="C1416" s="97" t="s">
        <v>250</v>
      </c>
      <c r="D1416" s="92">
        <f>D11+D351+D136+D461+D991+D1091++D1136+D1206+D1266+D1296+D1051+D721+D1376+D1391+D1406</f>
        <v>344783.1</v>
      </c>
      <c r="E1416" s="93">
        <f>D1416/D1412*100</f>
        <v>5.0601081671683392</v>
      </c>
      <c r="F1416" s="92">
        <f>F11+F351+F136+F461+F991+F1091++F1136+F1206+F1266+F1296+F1051+F721+F1376+F1391+F1406</f>
        <v>83531.64</v>
      </c>
      <c r="G1416" s="93">
        <f>F1416/F1412*100</f>
        <v>5.7652889546037329</v>
      </c>
      <c r="H1416" s="94">
        <f t="shared" si="316"/>
        <v>-75.77269883587681</v>
      </c>
    </row>
    <row r="1417" spans="1:8" hidden="1" outlineLevel="1" x14ac:dyDescent="0.2">
      <c r="A1417" s="185" t="s">
        <v>642</v>
      </c>
      <c r="B1417" s="186"/>
      <c r="C1417" s="100" t="s">
        <v>246</v>
      </c>
      <c r="D1417" s="101"/>
      <c r="E1417" s="102" t="e">
        <f>SUM(E1418:E1421)</f>
        <v>#DIV/0!</v>
      </c>
      <c r="F1417" s="101">
        <f>SUM(F1418:F1421)</f>
        <v>1365340.1940000001</v>
      </c>
      <c r="G1417" s="102">
        <f>SUM(G1418:G1421)</f>
        <v>99.999999999999986</v>
      </c>
      <c r="H1417" s="103">
        <f>F1417-F1413-F1414-F1415</f>
        <v>0.13550000009126961</v>
      </c>
    </row>
    <row r="1418" spans="1:8" ht="31.5" hidden="1" outlineLevel="1" x14ac:dyDescent="0.2">
      <c r="A1418" s="187"/>
      <c r="B1418" s="188"/>
      <c r="C1418" s="100" t="s">
        <v>247</v>
      </c>
      <c r="D1418" s="101"/>
      <c r="E1418" s="102" t="e">
        <f>D1418/D1417*100</f>
        <v>#DIV/0!</v>
      </c>
      <c r="F1418" s="101">
        <v>676288.33900000004</v>
      </c>
      <c r="G1418" s="102">
        <f>F1418/F1417*100</f>
        <v>49.532588432681848</v>
      </c>
      <c r="H1418" s="103">
        <f>F1418-F1413</f>
        <v>5487.1204999999609</v>
      </c>
    </row>
    <row r="1419" spans="1:8" hidden="1" outlineLevel="1" x14ac:dyDescent="0.2">
      <c r="A1419" s="187"/>
      <c r="B1419" s="188"/>
      <c r="C1419" s="100" t="s">
        <v>248</v>
      </c>
      <c r="D1419" s="101"/>
      <c r="E1419" s="102" t="e">
        <f>D1419/D1417*100</f>
        <v>#DIV/0!</v>
      </c>
      <c r="F1419" s="101">
        <v>57305.915000000001</v>
      </c>
      <c r="G1419" s="102">
        <f>F1419/F1417*100</f>
        <v>4.1971894808218027</v>
      </c>
      <c r="H1419" s="103">
        <f t="shared" ref="H1419:H1420" si="317">F1419-F1414</f>
        <v>4.5000000005529728E-2</v>
      </c>
    </row>
    <row r="1420" spans="1:8" hidden="1" outlineLevel="1" x14ac:dyDescent="0.2">
      <c r="A1420" s="187"/>
      <c r="B1420" s="188"/>
      <c r="C1420" s="100" t="s">
        <v>249</v>
      </c>
      <c r="D1420" s="101"/>
      <c r="E1420" s="102" t="e">
        <f>D1420/D1417*100</f>
        <v>#DIV/0!</v>
      </c>
      <c r="F1420" s="101">
        <v>631745.93999999994</v>
      </c>
      <c r="G1420" s="102">
        <f>F1420/F1417*100</f>
        <v>46.270222086496332</v>
      </c>
      <c r="H1420" s="103">
        <f t="shared" si="317"/>
        <v>-5487.0300000000279</v>
      </c>
    </row>
    <row r="1421" spans="1:8" hidden="1" outlineLevel="1" x14ac:dyDescent="0.2">
      <c r="A1421" s="189"/>
      <c r="B1421" s="190"/>
      <c r="C1421" s="100" t="s">
        <v>250</v>
      </c>
      <c r="D1421" s="101"/>
      <c r="E1421" s="102" t="e">
        <f>D1421/D1417*100</f>
        <v>#DIV/0!</v>
      </c>
      <c r="F1421" s="101"/>
      <c r="G1421" s="102">
        <f>F1421/F1417*100</f>
        <v>0</v>
      </c>
      <c r="H1421" s="103"/>
    </row>
    <row r="1422" spans="1:8" collapsed="1" x14ac:dyDescent="0.2"/>
  </sheetData>
  <mergeCells count="570">
    <mergeCell ref="A1417:B1421"/>
    <mergeCell ref="A1407:A1411"/>
    <mergeCell ref="B1407:B1411"/>
    <mergeCell ref="A1412:B1416"/>
    <mergeCell ref="A1392:A1396"/>
    <mergeCell ref="B1392:B1396"/>
    <mergeCell ref="A1397:A1401"/>
    <mergeCell ref="B1397:B1401"/>
    <mergeCell ref="A1402:A1406"/>
    <mergeCell ref="B1402:B1406"/>
    <mergeCell ref="A1377:A1386"/>
    <mergeCell ref="B1377:B1381"/>
    <mergeCell ref="B1382:B1386"/>
    <mergeCell ref="A1387:A1391"/>
    <mergeCell ref="B1387:B1391"/>
    <mergeCell ref="A1362:A1366"/>
    <mergeCell ref="B1362:B1366"/>
    <mergeCell ref="A1367:A1371"/>
    <mergeCell ref="B1367:B1371"/>
    <mergeCell ref="A1372:A1376"/>
    <mergeCell ref="B1372:B1376"/>
    <mergeCell ref="A1347:A1351"/>
    <mergeCell ref="B1347:B1351"/>
    <mergeCell ref="A1352:A1356"/>
    <mergeCell ref="B1352:B1356"/>
    <mergeCell ref="A1357:A1361"/>
    <mergeCell ref="B1357:B1361"/>
    <mergeCell ref="A1332:A1336"/>
    <mergeCell ref="B1332:B1336"/>
    <mergeCell ref="A1337:A1341"/>
    <mergeCell ref="B1337:B1341"/>
    <mergeCell ref="A1342:A1346"/>
    <mergeCell ref="B1342:B1346"/>
    <mergeCell ref="A1317:A1321"/>
    <mergeCell ref="B1317:B1321"/>
    <mergeCell ref="A1322:A1326"/>
    <mergeCell ref="B1322:B1326"/>
    <mergeCell ref="A1327:A1331"/>
    <mergeCell ref="B1327:B1331"/>
    <mergeCell ref="A1302:A1306"/>
    <mergeCell ref="B1302:B1306"/>
    <mergeCell ref="A1307:A1311"/>
    <mergeCell ref="B1307:B1311"/>
    <mergeCell ref="A1312:A1316"/>
    <mergeCell ref="B1312:B1316"/>
    <mergeCell ref="A1287:A1291"/>
    <mergeCell ref="B1287:B1291"/>
    <mergeCell ref="A1292:A1296"/>
    <mergeCell ref="B1292:B1296"/>
    <mergeCell ref="A1297:A1301"/>
    <mergeCell ref="B1297:B1301"/>
    <mergeCell ref="A1272:A1276"/>
    <mergeCell ref="B1272:B1276"/>
    <mergeCell ref="A1277:A1281"/>
    <mergeCell ref="B1277:B1281"/>
    <mergeCell ref="A1282:A1286"/>
    <mergeCell ref="B1282:B1286"/>
    <mergeCell ref="A1262:A1266"/>
    <mergeCell ref="B1262:B1266"/>
    <mergeCell ref="A1267:A1271"/>
    <mergeCell ref="B1267:B1271"/>
    <mergeCell ref="A1242:A1246"/>
    <mergeCell ref="B1242:B1246"/>
    <mergeCell ref="A1247:A1251"/>
    <mergeCell ref="B1247:B1251"/>
    <mergeCell ref="A1252:A1256"/>
    <mergeCell ref="B1252:B1256"/>
    <mergeCell ref="A1232:A1236"/>
    <mergeCell ref="B1232:B1236"/>
    <mergeCell ref="A1237:A1241"/>
    <mergeCell ref="B1237:B1241"/>
    <mergeCell ref="A1222:A1226"/>
    <mergeCell ref="B1222:B1226"/>
    <mergeCell ref="A1227:A1231"/>
    <mergeCell ref="B1227:B1231"/>
    <mergeCell ref="A1257:A1261"/>
    <mergeCell ref="B1257:B1261"/>
    <mergeCell ref="A1212:A1216"/>
    <mergeCell ref="B1212:B1216"/>
    <mergeCell ref="A1217:A1221"/>
    <mergeCell ref="B1217:B1221"/>
    <mergeCell ref="A1192:A1196"/>
    <mergeCell ref="B1192:B1196"/>
    <mergeCell ref="A1197:A1201"/>
    <mergeCell ref="B1197:B1201"/>
    <mergeCell ref="A1202:A1206"/>
    <mergeCell ref="B1202:B1206"/>
    <mergeCell ref="A1187:A1191"/>
    <mergeCell ref="B1187:B1191"/>
    <mergeCell ref="A1172:A1176"/>
    <mergeCell ref="B1172:B1176"/>
    <mergeCell ref="A1177:A1181"/>
    <mergeCell ref="B1177:B1181"/>
    <mergeCell ref="A1182:A1186"/>
    <mergeCell ref="B1182:B1186"/>
    <mergeCell ref="A1207:A1211"/>
    <mergeCell ref="B1207:B1211"/>
    <mergeCell ref="A1157:A1161"/>
    <mergeCell ref="B1157:B1161"/>
    <mergeCell ref="A1162:A1166"/>
    <mergeCell ref="B1162:B1166"/>
    <mergeCell ref="A1167:A1171"/>
    <mergeCell ref="B1167:B1171"/>
    <mergeCell ref="A1142:A1146"/>
    <mergeCell ref="B1142:B1146"/>
    <mergeCell ref="A1147:A1151"/>
    <mergeCell ref="B1147:B1151"/>
    <mergeCell ref="A1152:A1156"/>
    <mergeCell ref="B1152:B1156"/>
    <mergeCell ref="A1127:A1131"/>
    <mergeCell ref="B1127:B1131"/>
    <mergeCell ref="A1132:A1136"/>
    <mergeCell ref="B1132:B1136"/>
    <mergeCell ref="A1137:A1141"/>
    <mergeCell ref="B1137:B1141"/>
    <mergeCell ref="A1112:A1116"/>
    <mergeCell ref="B1112:B1116"/>
    <mergeCell ref="A1117:A1121"/>
    <mergeCell ref="B1117:B1121"/>
    <mergeCell ref="A1122:A1126"/>
    <mergeCell ref="B1122:B1126"/>
    <mergeCell ref="A1097:A1101"/>
    <mergeCell ref="B1097:B1101"/>
    <mergeCell ref="A1102:A1106"/>
    <mergeCell ref="B1102:B1106"/>
    <mergeCell ref="A1107:A1111"/>
    <mergeCell ref="B1107:B1111"/>
    <mergeCell ref="A1082:A1086"/>
    <mergeCell ref="B1082:B1086"/>
    <mergeCell ref="A1087:A1091"/>
    <mergeCell ref="B1087:B1091"/>
    <mergeCell ref="A1092:A1096"/>
    <mergeCell ref="B1092:B1096"/>
    <mergeCell ref="A1067:A1071"/>
    <mergeCell ref="B1067:B1071"/>
    <mergeCell ref="A1072:A1076"/>
    <mergeCell ref="B1072:B1076"/>
    <mergeCell ref="A1077:A1081"/>
    <mergeCell ref="B1077:B1081"/>
    <mergeCell ref="A1052:A1056"/>
    <mergeCell ref="B1052:B1056"/>
    <mergeCell ref="A1057:A1061"/>
    <mergeCell ref="B1057:B1061"/>
    <mergeCell ref="A1062:A1066"/>
    <mergeCell ref="B1062:B1066"/>
    <mergeCell ref="A1037:A1041"/>
    <mergeCell ref="B1037:B1041"/>
    <mergeCell ref="A1042:A1046"/>
    <mergeCell ref="B1042:B1046"/>
    <mergeCell ref="A1047:A1051"/>
    <mergeCell ref="B1047:B1051"/>
    <mergeCell ref="A1022:A1026"/>
    <mergeCell ref="B1022:B1026"/>
    <mergeCell ref="A1027:A1031"/>
    <mergeCell ref="B1027:B1031"/>
    <mergeCell ref="A1032:A1036"/>
    <mergeCell ref="B1032:B1036"/>
    <mergeCell ref="A1012:A1016"/>
    <mergeCell ref="B1012:B1016"/>
    <mergeCell ref="A1017:A1021"/>
    <mergeCell ref="B1017:B1021"/>
    <mergeCell ref="A997:A1001"/>
    <mergeCell ref="B997:B1001"/>
    <mergeCell ref="A1002:A1006"/>
    <mergeCell ref="B1002:B1006"/>
    <mergeCell ref="A1007:A1011"/>
    <mergeCell ref="B1007:B1011"/>
    <mergeCell ref="A982:A986"/>
    <mergeCell ref="B982:B986"/>
    <mergeCell ref="A987:A991"/>
    <mergeCell ref="B987:B991"/>
    <mergeCell ref="A992:A996"/>
    <mergeCell ref="B992:B996"/>
    <mergeCell ref="A967:A971"/>
    <mergeCell ref="B967:B971"/>
    <mergeCell ref="A972:A976"/>
    <mergeCell ref="B972:B976"/>
    <mergeCell ref="A977:A981"/>
    <mergeCell ref="B977:B981"/>
    <mergeCell ref="A952:A956"/>
    <mergeCell ref="B952:B956"/>
    <mergeCell ref="A957:A961"/>
    <mergeCell ref="B957:B961"/>
    <mergeCell ref="A962:A966"/>
    <mergeCell ref="B962:B966"/>
    <mergeCell ref="A937:A941"/>
    <mergeCell ref="B937:B941"/>
    <mergeCell ref="A942:A946"/>
    <mergeCell ref="B942:B946"/>
    <mergeCell ref="A947:A951"/>
    <mergeCell ref="B947:B951"/>
    <mergeCell ref="A922:A926"/>
    <mergeCell ref="B922:B926"/>
    <mergeCell ref="A927:A931"/>
    <mergeCell ref="B927:B931"/>
    <mergeCell ref="A932:A936"/>
    <mergeCell ref="B932:B936"/>
    <mergeCell ref="A907:A911"/>
    <mergeCell ref="B907:B911"/>
    <mergeCell ref="A912:A916"/>
    <mergeCell ref="B912:B916"/>
    <mergeCell ref="A917:A921"/>
    <mergeCell ref="B917:B921"/>
    <mergeCell ref="A892:A896"/>
    <mergeCell ref="B892:B896"/>
    <mergeCell ref="A897:A901"/>
    <mergeCell ref="B897:B901"/>
    <mergeCell ref="A902:A906"/>
    <mergeCell ref="B902:B906"/>
    <mergeCell ref="A877:A881"/>
    <mergeCell ref="B877:B881"/>
    <mergeCell ref="A882:A886"/>
    <mergeCell ref="B882:B886"/>
    <mergeCell ref="A887:A891"/>
    <mergeCell ref="B887:B891"/>
    <mergeCell ref="A862:A866"/>
    <mergeCell ref="B862:B866"/>
    <mergeCell ref="A867:A871"/>
    <mergeCell ref="B867:B871"/>
    <mergeCell ref="A872:A876"/>
    <mergeCell ref="B872:B876"/>
    <mergeCell ref="A847:A851"/>
    <mergeCell ref="B847:B851"/>
    <mergeCell ref="A852:A856"/>
    <mergeCell ref="B852:B856"/>
    <mergeCell ref="A857:A861"/>
    <mergeCell ref="B857:B861"/>
    <mergeCell ref="A832:A836"/>
    <mergeCell ref="B832:B836"/>
    <mergeCell ref="A837:A841"/>
    <mergeCell ref="B837:B841"/>
    <mergeCell ref="A842:A846"/>
    <mergeCell ref="B842:B846"/>
    <mergeCell ref="A817:A821"/>
    <mergeCell ref="B817:B821"/>
    <mergeCell ref="A822:A826"/>
    <mergeCell ref="B822:B826"/>
    <mergeCell ref="A827:A831"/>
    <mergeCell ref="B827:B831"/>
    <mergeCell ref="A802:A806"/>
    <mergeCell ref="B802:B806"/>
    <mergeCell ref="A807:A811"/>
    <mergeCell ref="B807:B811"/>
    <mergeCell ref="A812:A816"/>
    <mergeCell ref="B812:B816"/>
    <mergeCell ref="A787:A791"/>
    <mergeCell ref="B787:B791"/>
    <mergeCell ref="A792:A796"/>
    <mergeCell ref="B792:B796"/>
    <mergeCell ref="A797:A801"/>
    <mergeCell ref="B797:B801"/>
    <mergeCell ref="A772:A776"/>
    <mergeCell ref="B772:B776"/>
    <mergeCell ref="A777:A781"/>
    <mergeCell ref="B777:B781"/>
    <mergeCell ref="A782:A786"/>
    <mergeCell ref="B782:B786"/>
    <mergeCell ref="A757:A761"/>
    <mergeCell ref="B757:B761"/>
    <mergeCell ref="A762:A766"/>
    <mergeCell ref="B762:B766"/>
    <mergeCell ref="A767:A771"/>
    <mergeCell ref="B767:B771"/>
    <mergeCell ref="A742:A746"/>
    <mergeCell ref="B742:B746"/>
    <mergeCell ref="A747:A751"/>
    <mergeCell ref="B747:B751"/>
    <mergeCell ref="A752:A756"/>
    <mergeCell ref="B752:B756"/>
    <mergeCell ref="A727:A731"/>
    <mergeCell ref="B727:B731"/>
    <mergeCell ref="A732:A736"/>
    <mergeCell ref="B732:B736"/>
    <mergeCell ref="A737:A741"/>
    <mergeCell ref="B737:B741"/>
    <mergeCell ref="A707:A711"/>
    <mergeCell ref="B707:B711"/>
    <mergeCell ref="A717:A721"/>
    <mergeCell ref="B717:B721"/>
    <mergeCell ref="A722:A726"/>
    <mergeCell ref="B722:B726"/>
    <mergeCell ref="A692:A696"/>
    <mergeCell ref="B692:B696"/>
    <mergeCell ref="A697:A701"/>
    <mergeCell ref="B697:B701"/>
    <mergeCell ref="A702:A706"/>
    <mergeCell ref="B702:B706"/>
    <mergeCell ref="A712:A716"/>
    <mergeCell ref="B712:B716"/>
    <mergeCell ref="A677:A681"/>
    <mergeCell ref="B677:B681"/>
    <mergeCell ref="A682:A686"/>
    <mergeCell ref="B682:B686"/>
    <mergeCell ref="A687:A691"/>
    <mergeCell ref="B687:B691"/>
    <mergeCell ref="A662:A666"/>
    <mergeCell ref="B662:B666"/>
    <mergeCell ref="A667:A671"/>
    <mergeCell ref="B667:B671"/>
    <mergeCell ref="A672:A676"/>
    <mergeCell ref="B672:B676"/>
    <mergeCell ref="A647:A651"/>
    <mergeCell ref="B647:B651"/>
    <mergeCell ref="A652:A656"/>
    <mergeCell ref="B652:B656"/>
    <mergeCell ref="A657:A661"/>
    <mergeCell ref="B657:B661"/>
    <mergeCell ref="A632:A636"/>
    <mergeCell ref="B632:B636"/>
    <mergeCell ref="A637:A641"/>
    <mergeCell ref="B637:B641"/>
    <mergeCell ref="A642:A646"/>
    <mergeCell ref="B642:B646"/>
    <mergeCell ref="A617:A621"/>
    <mergeCell ref="B617:B621"/>
    <mergeCell ref="A622:A626"/>
    <mergeCell ref="B622:B626"/>
    <mergeCell ref="A627:A631"/>
    <mergeCell ref="B627:B631"/>
    <mergeCell ref="A602:A606"/>
    <mergeCell ref="B602:B606"/>
    <mergeCell ref="A607:A611"/>
    <mergeCell ref="B607:B611"/>
    <mergeCell ref="A612:A616"/>
    <mergeCell ref="B612:B616"/>
    <mergeCell ref="A587:A591"/>
    <mergeCell ref="B587:B591"/>
    <mergeCell ref="A592:A596"/>
    <mergeCell ref="B592:B596"/>
    <mergeCell ref="A597:A601"/>
    <mergeCell ref="B597:B601"/>
    <mergeCell ref="A572:A576"/>
    <mergeCell ref="B572:B576"/>
    <mergeCell ref="A577:A581"/>
    <mergeCell ref="B577:B581"/>
    <mergeCell ref="A582:A586"/>
    <mergeCell ref="B582:B586"/>
    <mergeCell ref="A557:A561"/>
    <mergeCell ref="B557:B561"/>
    <mergeCell ref="A562:A566"/>
    <mergeCell ref="B562:B566"/>
    <mergeCell ref="A567:A571"/>
    <mergeCell ref="B567:B571"/>
    <mergeCell ref="A542:A546"/>
    <mergeCell ref="B542:B546"/>
    <mergeCell ref="A547:A551"/>
    <mergeCell ref="B547:B551"/>
    <mergeCell ref="A552:A556"/>
    <mergeCell ref="B552:B556"/>
    <mergeCell ref="A527:A531"/>
    <mergeCell ref="B527:B531"/>
    <mergeCell ref="A532:A536"/>
    <mergeCell ref="B532:B536"/>
    <mergeCell ref="A537:A541"/>
    <mergeCell ref="B537:B541"/>
    <mergeCell ref="A512:A516"/>
    <mergeCell ref="B512:B516"/>
    <mergeCell ref="A517:A521"/>
    <mergeCell ref="B517:B521"/>
    <mergeCell ref="A522:A526"/>
    <mergeCell ref="B522:B526"/>
    <mergeCell ref="A497:A501"/>
    <mergeCell ref="B497:B501"/>
    <mergeCell ref="A502:A506"/>
    <mergeCell ref="B502:B506"/>
    <mergeCell ref="A507:A511"/>
    <mergeCell ref="B507:B511"/>
    <mergeCell ref="A482:A486"/>
    <mergeCell ref="B482:B486"/>
    <mergeCell ref="A487:A491"/>
    <mergeCell ref="B487:B491"/>
    <mergeCell ref="A492:A496"/>
    <mergeCell ref="B492:B496"/>
    <mergeCell ref="A467:A471"/>
    <mergeCell ref="B467:B471"/>
    <mergeCell ref="A472:A476"/>
    <mergeCell ref="B472:B476"/>
    <mergeCell ref="A477:A481"/>
    <mergeCell ref="B477:B481"/>
    <mergeCell ref="A452:A456"/>
    <mergeCell ref="B452:B456"/>
    <mergeCell ref="A457:A461"/>
    <mergeCell ref="B457:B461"/>
    <mergeCell ref="A462:A466"/>
    <mergeCell ref="B462:B466"/>
    <mergeCell ref="A437:A441"/>
    <mergeCell ref="B437:B441"/>
    <mergeCell ref="A442:A446"/>
    <mergeCell ref="B442:B446"/>
    <mergeCell ref="A447:A451"/>
    <mergeCell ref="B447:B451"/>
    <mergeCell ref="A422:A426"/>
    <mergeCell ref="B422:B426"/>
    <mergeCell ref="A427:A431"/>
    <mergeCell ref="B427:B431"/>
    <mergeCell ref="A432:A436"/>
    <mergeCell ref="B432:B436"/>
    <mergeCell ref="A407:A411"/>
    <mergeCell ref="B407:B411"/>
    <mergeCell ref="A412:A416"/>
    <mergeCell ref="B412:B416"/>
    <mergeCell ref="A417:A421"/>
    <mergeCell ref="B417:B421"/>
    <mergeCell ref="A392:A396"/>
    <mergeCell ref="B392:B396"/>
    <mergeCell ref="A397:A401"/>
    <mergeCell ref="B397:B401"/>
    <mergeCell ref="A402:A406"/>
    <mergeCell ref="B402:B406"/>
    <mergeCell ref="A377:A381"/>
    <mergeCell ref="B377:B381"/>
    <mergeCell ref="A382:A386"/>
    <mergeCell ref="B382:B386"/>
    <mergeCell ref="A387:A391"/>
    <mergeCell ref="B387:B391"/>
    <mergeCell ref="A362:A366"/>
    <mergeCell ref="B362:B366"/>
    <mergeCell ref="A367:A371"/>
    <mergeCell ref="B367:B371"/>
    <mergeCell ref="A372:A376"/>
    <mergeCell ref="B372:B376"/>
    <mergeCell ref="A347:A351"/>
    <mergeCell ref="B347:B351"/>
    <mergeCell ref="A352:A356"/>
    <mergeCell ref="B352:B356"/>
    <mergeCell ref="A357:A361"/>
    <mergeCell ref="B357:B361"/>
    <mergeCell ref="A332:A336"/>
    <mergeCell ref="B332:B336"/>
    <mergeCell ref="A337:A341"/>
    <mergeCell ref="B337:B341"/>
    <mergeCell ref="A342:A346"/>
    <mergeCell ref="B342:B346"/>
    <mergeCell ref="A317:A321"/>
    <mergeCell ref="B317:B321"/>
    <mergeCell ref="A322:A326"/>
    <mergeCell ref="B322:B326"/>
    <mergeCell ref="A327:A331"/>
    <mergeCell ref="B327:B331"/>
    <mergeCell ref="A302:A306"/>
    <mergeCell ref="B302:B306"/>
    <mergeCell ref="A307:A311"/>
    <mergeCell ref="B307:B311"/>
    <mergeCell ref="A312:A316"/>
    <mergeCell ref="B312:B316"/>
    <mergeCell ref="A287:A291"/>
    <mergeCell ref="B287:B291"/>
    <mergeCell ref="A292:A296"/>
    <mergeCell ref="B292:B296"/>
    <mergeCell ref="A297:A301"/>
    <mergeCell ref="B297:B301"/>
    <mergeCell ref="A272:A276"/>
    <mergeCell ref="B272:B276"/>
    <mergeCell ref="A277:A281"/>
    <mergeCell ref="B277:B281"/>
    <mergeCell ref="A282:A286"/>
    <mergeCell ref="B282:B286"/>
    <mergeCell ref="A252:A256"/>
    <mergeCell ref="B252:B256"/>
    <mergeCell ref="A262:A266"/>
    <mergeCell ref="B262:B266"/>
    <mergeCell ref="A267:A271"/>
    <mergeCell ref="B267:B271"/>
    <mergeCell ref="A237:A241"/>
    <mergeCell ref="B237:B241"/>
    <mergeCell ref="A242:A246"/>
    <mergeCell ref="B242:B246"/>
    <mergeCell ref="A247:A251"/>
    <mergeCell ref="B247:B251"/>
    <mergeCell ref="A257:A261"/>
    <mergeCell ref="B257:B261"/>
    <mergeCell ref="A222:A226"/>
    <mergeCell ref="B222:B226"/>
    <mergeCell ref="A227:A231"/>
    <mergeCell ref="B227:B231"/>
    <mergeCell ref="A232:A236"/>
    <mergeCell ref="B232:B236"/>
    <mergeCell ref="A207:A211"/>
    <mergeCell ref="B207:B211"/>
    <mergeCell ref="A212:A216"/>
    <mergeCell ref="B212:B216"/>
    <mergeCell ref="A217:A221"/>
    <mergeCell ref="B217:B221"/>
    <mergeCell ref="A187:A191"/>
    <mergeCell ref="B187:B191"/>
    <mergeCell ref="A192:A196"/>
    <mergeCell ref="B192:B196"/>
    <mergeCell ref="A202:A206"/>
    <mergeCell ref="B202:B206"/>
    <mergeCell ref="A172:A176"/>
    <mergeCell ref="B172:B176"/>
    <mergeCell ref="A177:A181"/>
    <mergeCell ref="B177:B181"/>
    <mergeCell ref="A182:A186"/>
    <mergeCell ref="B182:B186"/>
    <mergeCell ref="A197:A201"/>
    <mergeCell ref="B197:B201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7:A131"/>
    <mergeCell ref="B127:B131"/>
    <mergeCell ref="A132:A136"/>
    <mergeCell ref="B132:B136"/>
    <mergeCell ref="A137:A141"/>
    <mergeCell ref="B137:B141"/>
    <mergeCell ref="A112:A116"/>
    <mergeCell ref="B112:B116"/>
    <mergeCell ref="A117:A121"/>
    <mergeCell ref="B117:B121"/>
    <mergeCell ref="A122:A126"/>
    <mergeCell ref="B122:B126"/>
    <mergeCell ref="A97:A101"/>
    <mergeCell ref="B97:B101"/>
    <mergeCell ref="A102:A106"/>
    <mergeCell ref="B102:B106"/>
    <mergeCell ref="A107:A111"/>
    <mergeCell ref="B107:B111"/>
    <mergeCell ref="A82:A86"/>
    <mergeCell ref="B82:B86"/>
    <mergeCell ref="A87:A91"/>
    <mergeCell ref="B87:B91"/>
    <mergeCell ref="A92:A96"/>
    <mergeCell ref="B92:B96"/>
    <mergeCell ref="A67:A71"/>
    <mergeCell ref="B67:B71"/>
    <mergeCell ref="A72:A76"/>
    <mergeCell ref="B72:B76"/>
    <mergeCell ref="A77:A81"/>
    <mergeCell ref="B77:B81"/>
    <mergeCell ref="A52:A56"/>
    <mergeCell ref="B52:B56"/>
    <mergeCell ref="A57:A61"/>
    <mergeCell ref="B57:B61"/>
    <mergeCell ref="A62:A66"/>
    <mergeCell ref="B62:B66"/>
    <mergeCell ref="A37:A41"/>
    <mergeCell ref="B37:B41"/>
    <mergeCell ref="A42:A46"/>
    <mergeCell ref="B42:B46"/>
    <mergeCell ref="A47:A51"/>
    <mergeCell ref="B47:B51"/>
    <mergeCell ref="A22:A26"/>
    <mergeCell ref="B22:B26"/>
    <mergeCell ref="A27:A31"/>
    <mergeCell ref="B27:B31"/>
    <mergeCell ref="A32:A36"/>
    <mergeCell ref="B32:B36"/>
    <mergeCell ref="A7:A11"/>
    <mergeCell ref="B7:B11"/>
    <mergeCell ref="A12:A16"/>
    <mergeCell ref="B12:B16"/>
    <mergeCell ref="A17:A21"/>
    <mergeCell ref="B17:B21"/>
    <mergeCell ref="A2:H2"/>
    <mergeCell ref="A4:A5"/>
    <mergeCell ref="B4:B5"/>
    <mergeCell ref="C4:C5"/>
    <mergeCell ref="D4:E4"/>
    <mergeCell ref="F4:G4"/>
    <mergeCell ref="H4:H5"/>
  </mergeCells>
  <pageMargins left="0.51181102362204722" right="0.51181102362204722" top="0.55118110236220474" bottom="0.55118110236220474" header="0.11811023622047245" footer="0.11811023622047245"/>
  <pageSetup paperSize="9" scale="60" fitToHeight="2" orientation="portrait" r:id="rId1"/>
  <rowBreaks count="24" manualBreakCount="24">
    <brk id="56" max="7" man="1"/>
    <brk id="116" max="7" man="1"/>
    <brk id="166" max="7" man="1"/>
    <brk id="226" max="7" man="1"/>
    <brk id="276" max="7" man="1"/>
    <brk id="331" max="7" man="1"/>
    <brk id="391" max="7" man="1"/>
    <brk id="451" max="7" man="1"/>
    <brk id="511" max="7" man="1"/>
    <brk id="576" max="7" man="1"/>
    <brk id="646" max="7" man="1"/>
    <brk id="736" max="7" man="1"/>
    <brk id="781" max="7" man="1"/>
    <brk id="816" max="7" man="1"/>
    <brk id="881" max="7" man="1"/>
    <brk id="936" max="7" man="1"/>
    <brk id="1001" max="7" man="1"/>
    <brk id="1041" max="7" man="1"/>
    <brk id="1101" max="7" man="1"/>
    <brk id="1156" max="7" man="1"/>
    <brk id="1201" max="7" man="1"/>
    <brk id="1266" max="7" man="1"/>
    <brk id="1334" max="7" man="1"/>
    <brk id="13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 </vt:lpstr>
      <vt:lpstr>'форма 2'!Область_печати</vt:lpstr>
      <vt:lpstr>'форма 4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 Соколова</cp:lastModifiedBy>
  <cp:lastPrinted>2023-05-30T06:05:37Z</cp:lastPrinted>
  <dcterms:created xsi:type="dcterms:W3CDTF">1996-10-08T23:32:33Z</dcterms:created>
  <dcterms:modified xsi:type="dcterms:W3CDTF">2023-05-31T07:05:47Z</dcterms:modified>
</cp:coreProperties>
</file>